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E54" i="1"/>
  <c r="E55"/>
  <c r="E125"/>
  <c r="E126"/>
  <c r="E194"/>
  <c r="E195"/>
  <c r="E264"/>
  <c r="E265"/>
  <c r="E172"/>
  <c r="E175"/>
  <c r="E166"/>
  <c r="E170"/>
  <c r="E165"/>
  <c r="E169"/>
  <c r="E235"/>
  <c r="E236"/>
  <c r="D237"/>
  <c r="E237"/>
  <c r="D238"/>
  <c r="E238"/>
  <c r="E239"/>
  <c r="E240"/>
  <c r="E234"/>
  <c r="D190"/>
  <c r="E174"/>
  <c r="D167"/>
  <c r="E167"/>
  <c r="D168"/>
  <c r="E168"/>
  <c r="E164"/>
  <c r="E32"/>
  <c r="E35"/>
  <c r="E26"/>
  <c r="E30"/>
  <c r="E25"/>
  <c r="E29"/>
  <c r="E103"/>
  <c r="E106"/>
  <c r="E97"/>
  <c r="E101"/>
  <c r="E96"/>
  <c r="E100"/>
  <c r="D98"/>
  <c r="E98"/>
  <c r="D99"/>
  <c r="E99"/>
  <c r="E95"/>
  <c r="D33"/>
  <c r="E246"/>
  <c r="E242"/>
  <c r="E34"/>
  <c r="E33"/>
  <c r="D27"/>
  <c r="E27"/>
  <c r="D28"/>
  <c r="E28"/>
  <c r="E253"/>
  <c r="E176"/>
  <c r="E183"/>
  <c r="E107"/>
  <c r="E114"/>
  <c r="E36"/>
  <c r="E43"/>
  <c r="D259"/>
  <c r="D258"/>
  <c r="D257"/>
  <c r="D256"/>
  <c r="D255"/>
  <c r="D254"/>
  <c r="D252"/>
  <c r="D251"/>
  <c r="C250"/>
  <c r="C249"/>
  <c r="D248"/>
  <c r="D247"/>
  <c r="D189"/>
  <c r="D188"/>
  <c r="D187"/>
  <c r="D186"/>
  <c r="D185"/>
  <c r="D184"/>
  <c r="D182"/>
  <c r="D181"/>
  <c r="C180"/>
  <c r="C179"/>
  <c r="D178"/>
  <c r="D177"/>
  <c r="D121"/>
  <c r="D120"/>
  <c r="D119"/>
  <c r="D118"/>
  <c r="D117"/>
  <c r="D116"/>
  <c r="D115"/>
  <c r="D113"/>
  <c r="D112"/>
  <c r="C111"/>
  <c r="C110"/>
  <c r="D109"/>
  <c r="D108"/>
  <c r="D50"/>
  <c r="D49"/>
  <c r="D48"/>
  <c r="D47"/>
  <c r="D46"/>
  <c r="D45"/>
  <c r="D44"/>
  <c r="D42"/>
  <c r="D41"/>
  <c r="C40"/>
  <c r="C39"/>
  <c r="D38"/>
  <c r="D37"/>
  <c r="E245"/>
  <c r="D243"/>
  <c r="E243"/>
  <c r="D173"/>
  <c r="E173"/>
  <c r="E171"/>
  <c r="E163"/>
  <c r="E105"/>
  <c r="D104"/>
  <c r="E104"/>
  <c r="E102"/>
  <c r="E94"/>
  <c r="E244"/>
  <c r="E24"/>
  <c r="E31"/>
  <c r="E241"/>
  <c r="E233"/>
  <c r="E23"/>
</calcChain>
</file>

<file path=xl/sharedStrings.xml><?xml version="1.0" encoding="utf-8"?>
<sst xmlns="http://schemas.openxmlformats.org/spreadsheetml/2006/main" count="404" uniqueCount="105">
  <si>
    <t>Смета</t>
  </si>
  <si>
    <t>расходов на содержание и ремонт многоквартирного дома</t>
  </si>
  <si>
    <t>Техническая характеристика дома</t>
  </si>
  <si>
    <t>Жилая площадь</t>
  </si>
  <si>
    <t>Нежилая площадь</t>
  </si>
  <si>
    <t>Количество подъездов</t>
  </si>
  <si>
    <t>Количество этажей</t>
  </si>
  <si>
    <t>Количество квартир</t>
  </si>
  <si>
    <t>Количество жителей</t>
  </si>
  <si>
    <t>Количество лифтов</t>
  </si>
  <si>
    <t>Количество ДУ и ППА</t>
  </si>
  <si>
    <t>Количество ЗУМ</t>
  </si>
  <si>
    <t>S лестн. клет</t>
  </si>
  <si>
    <t>Адрес МКД:</t>
  </si>
  <si>
    <t>№ п/п</t>
  </si>
  <si>
    <t>РАСХОДЫ</t>
  </si>
  <si>
    <t>Количест- венный показатель</t>
  </si>
  <si>
    <t>1.1.</t>
  </si>
  <si>
    <t>1.1.1.</t>
  </si>
  <si>
    <t/>
  </si>
  <si>
    <t>1.1.2.</t>
  </si>
  <si>
    <t>Прочие расходы уборщиков мусоропроводов</t>
  </si>
  <si>
    <t>1.2.</t>
  </si>
  <si>
    <t>1.2.1.</t>
  </si>
  <si>
    <t>Материалы</t>
  </si>
  <si>
    <t>Прочие расходы РТР</t>
  </si>
  <si>
    <t>1.2.2.</t>
  </si>
  <si>
    <t>Расходы на содержание домохозяйства</t>
  </si>
  <si>
    <t>2.1.</t>
  </si>
  <si>
    <t>Вывоз и утилизация ТБО  (куб.м)</t>
  </si>
  <si>
    <t>2.2.</t>
  </si>
  <si>
    <t>Вывоз и обезвреживание КГМ  (куб.м)</t>
  </si>
  <si>
    <t>2.3.</t>
  </si>
  <si>
    <t>Дежурное освещение и силовая электроэнергия  (квтч)</t>
  </si>
  <si>
    <t>2.4.</t>
  </si>
  <si>
    <t>Холодная вода для нужд домохозяйства  (куб.м)</t>
  </si>
  <si>
    <t>2.5.</t>
  </si>
  <si>
    <t>2.6.</t>
  </si>
  <si>
    <t>Дезинсекция  (кв.м)</t>
  </si>
  <si>
    <t>Промывка стволов мусоропроводов  (пог.м)</t>
  </si>
  <si>
    <t>Прочие работы</t>
  </si>
  <si>
    <t>Расходы по текущему ремонту инженерного оборудования дома</t>
  </si>
  <si>
    <t>3.1.</t>
  </si>
  <si>
    <t>Техническое обслуживание лифтов  (шт.)</t>
  </si>
  <si>
    <t>3.2.</t>
  </si>
  <si>
    <t>Техническое обслуживание напольных бытовых электроплит  (шт.)</t>
  </si>
  <si>
    <t>3.3.</t>
  </si>
  <si>
    <t>Техническое обслуживание систем ДУ и ППА  (шт.)</t>
  </si>
  <si>
    <t>3.4.</t>
  </si>
  <si>
    <t>Аварийное обслуживание  (кв.м)</t>
  </si>
  <si>
    <t>3.5.</t>
  </si>
  <si>
    <t>Электроизмерительные работы  (точка)</t>
  </si>
  <si>
    <t>3.6.</t>
  </si>
  <si>
    <t>Техническое обслуживание вентканалов  (шт.)</t>
  </si>
  <si>
    <t>3.7.</t>
  </si>
  <si>
    <t>Тех.обслуживание автоматики расширительных баков  (шт.)</t>
  </si>
  <si>
    <t>3.8.</t>
  </si>
  <si>
    <t>Техническое обслуживание внутридомовых газопроводов  (ввод)</t>
  </si>
  <si>
    <t>3.9.</t>
  </si>
  <si>
    <t>Техническое обслуживание АСКУЭ  (квартира)</t>
  </si>
  <si>
    <t>Оплата услуг службы заказчика</t>
  </si>
  <si>
    <t>ВСЕГО РАСХОДОВ с учетом НДС</t>
  </si>
  <si>
    <t>_____________________________ /  Сидорова Л.А.  /</t>
  </si>
  <si>
    <t>21698,7</t>
  </si>
  <si>
    <t>720,6</t>
  </si>
  <si>
    <t>32843,7</t>
  </si>
  <si>
    <t>789,7</t>
  </si>
  <si>
    <t>29173,9</t>
  </si>
  <si>
    <t>964,6</t>
  </si>
  <si>
    <t>939,7</t>
  </si>
  <si>
    <t>Стоимость (руб.)</t>
  </si>
  <si>
    <t>Стоимостной показатель (руб.)</t>
  </si>
  <si>
    <t>14058,0</t>
  </si>
  <si>
    <t>Приложение №          к договору управления МКД _________</t>
  </si>
  <si>
    <t>Заработная плата уборщиков лестничных клеток (ед.)</t>
  </si>
  <si>
    <t>Заработная плата уборщиков мусоропроводов (ед.)</t>
  </si>
  <si>
    <t>Начисления на зарплату уборщиков лестн.клеток (%)</t>
  </si>
  <si>
    <t>Начисления на зарплату уборщиков мусоропроводов (%)</t>
  </si>
  <si>
    <t>Прочие расходы уборщиков лестничных клеток</t>
  </si>
  <si>
    <t>Заработная плата рабочих (ед.)</t>
  </si>
  <si>
    <t>Начисления на з/п рабочих (%)</t>
  </si>
  <si>
    <t>1.2.3.</t>
  </si>
  <si>
    <t>1.2.4.</t>
  </si>
  <si>
    <t>3.10.</t>
  </si>
  <si>
    <t xml:space="preserve">           Балаклавский пр-т, д. 3      (ЖСК "Крейсер")</t>
  </si>
  <si>
    <t>Приложение №         к договору управления МКД _________</t>
  </si>
  <si>
    <t xml:space="preserve">          Кировоградская ул., д. 7       (ЖСК "Весенний")</t>
  </si>
  <si>
    <t xml:space="preserve">       Сумской пр-д, д. 2, к.5      (ЖСК "Беловежский")</t>
  </si>
  <si>
    <t>1.1.3.</t>
  </si>
  <si>
    <t>Расходы по текущему ремонту жилищного фонда</t>
  </si>
  <si>
    <t>ИТОГО стоимость обслуживания 1 кв.м  в м-ц  в 1-ом полугодии</t>
  </si>
  <si>
    <t>ИТОГО стоимость обслуживания 1 кв.м  в м-ц  во 2-ом полугодии</t>
  </si>
  <si>
    <t>Эксплуатационные расходы по содержанию и ремонту жилого фонда</t>
  </si>
  <si>
    <t>Расходы по санитарному содержанию жилого фонда</t>
  </si>
  <si>
    <t>1.1.4.</t>
  </si>
  <si>
    <t>1.1.5.</t>
  </si>
  <si>
    <t>1.1.6.</t>
  </si>
  <si>
    <t>Директор   ГБУ "Жилищник района Чертаново Северное"</t>
  </si>
  <si>
    <t>_____________________________ /_____________________  /</t>
  </si>
  <si>
    <t>период : 2016 г.</t>
  </si>
  <si>
    <t xml:space="preserve">              Балаклавский пр-т, д. 1        (ЖСК "Казахстан)</t>
  </si>
  <si>
    <t>Председатель   ЖСК "Казахстан"</t>
  </si>
  <si>
    <t>Председатель   ЖСК "Крейсер"</t>
  </si>
  <si>
    <t>Председатель   ЖСК "Весенний"</t>
  </si>
  <si>
    <t>Председатель   ЖСК "Беловежский"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</si>
</sst>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6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outlinePr summaryBelow="0" summaryRight="0"/>
    <pageSetUpPr autoPageBreaks="0"/>
  </sheetPr>
  <dimension ref="A1:J279"/>
  <sheetViews>
    <sheetView tabSelected="1" topLeftCell="A190" workbookViewId="0">
      <selection activeCell="K28" sqref="K28"/>
    </sheetView>
  </sheetViews>
  <sheetFormatPr defaultColWidth="10.1640625" defaultRowHeight="11.45" customHeight="1"/>
  <cols>
    <col min="1" max="1" width="11.6640625" customWidth="1"/>
    <col min="2" max="2" width="62.6640625" customWidth="1"/>
    <col min="3" max="3" width="12.1640625" customWidth="1"/>
    <col min="4" max="4" width="13.6640625" customWidth="1"/>
    <col min="5" max="5" width="17.33203125" customWidth="1"/>
    <col min="6" max="6" width="12.83203125" style="30" customWidth="1"/>
    <col min="7" max="7" width="13.6640625" style="31" customWidth="1"/>
    <col min="8" max="10" width="10.1640625" style="32"/>
  </cols>
  <sheetData>
    <row r="1" spans="1:5" ht="12" customHeight="1">
      <c r="A1" s="1"/>
      <c r="B1" s="36" t="s">
        <v>73</v>
      </c>
      <c r="C1" s="36"/>
      <c r="D1" s="36"/>
      <c r="E1" s="36"/>
    </row>
    <row r="2" spans="1:5" ht="10.9" customHeight="1">
      <c r="A2" s="1"/>
      <c r="B2" s="1"/>
      <c r="C2" s="1"/>
      <c r="D2" s="1"/>
      <c r="E2" s="1"/>
    </row>
    <row r="3" spans="1:5" ht="10.9" customHeight="1">
      <c r="A3" s="1"/>
      <c r="B3" s="1"/>
      <c r="C3" s="1"/>
      <c r="D3" s="1"/>
      <c r="E3" s="1"/>
    </row>
    <row r="4" spans="1:5" ht="10.9" customHeight="1">
      <c r="A4" s="1"/>
      <c r="B4" s="1"/>
      <c r="C4" s="1"/>
      <c r="D4" s="1"/>
      <c r="E4" s="1"/>
    </row>
    <row r="5" spans="1:5" ht="16.149999999999999" customHeight="1">
      <c r="A5" s="35" t="s">
        <v>0</v>
      </c>
      <c r="B5" s="35"/>
      <c r="C5" s="35"/>
      <c r="D5" s="35"/>
      <c r="E5" s="35"/>
    </row>
    <row r="6" spans="1:5" ht="10.9" customHeight="1">
      <c r="A6" s="33" t="s">
        <v>1</v>
      </c>
      <c r="B6" s="33"/>
      <c r="C6" s="33"/>
      <c r="D6" s="33"/>
      <c r="E6" s="33"/>
    </row>
    <row r="7" spans="1:5" ht="13.15" customHeight="1">
      <c r="A7" s="33" t="s">
        <v>99</v>
      </c>
      <c r="B7" s="33"/>
      <c r="C7" s="33"/>
      <c r="D7" s="33"/>
      <c r="E7" s="33"/>
    </row>
    <row r="8" spans="1:5" ht="10.9" customHeight="1">
      <c r="A8" s="1"/>
      <c r="B8" s="1"/>
      <c r="C8" s="1"/>
      <c r="D8" s="1"/>
      <c r="E8" s="1"/>
    </row>
    <row r="9" spans="1:5" ht="10.9" customHeight="1">
      <c r="A9" s="1"/>
      <c r="B9" s="1"/>
      <c r="C9" s="34" t="s">
        <v>2</v>
      </c>
      <c r="D9" s="34"/>
      <c r="E9" s="34"/>
    </row>
    <row r="10" spans="1:5" ht="12" customHeight="1">
      <c r="A10" s="1"/>
      <c r="B10" s="1"/>
      <c r="C10" s="1"/>
      <c r="D10" s="2" t="s">
        <v>3</v>
      </c>
      <c r="E10" s="3" t="s">
        <v>63</v>
      </c>
    </row>
    <row r="11" spans="1:5" ht="12" customHeight="1">
      <c r="A11" s="1"/>
      <c r="B11" s="1"/>
      <c r="C11" s="1"/>
      <c r="D11" s="2" t="s">
        <v>4</v>
      </c>
      <c r="E11" s="3" t="s">
        <v>64</v>
      </c>
    </row>
    <row r="12" spans="1:5" ht="12" customHeight="1">
      <c r="A12" s="1"/>
      <c r="B12" s="1"/>
      <c r="C12" s="1"/>
      <c r="D12" s="2" t="s">
        <v>5</v>
      </c>
      <c r="E12" s="4">
        <v>6</v>
      </c>
    </row>
    <row r="13" spans="1:5" ht="12" customHeight="1">
      <c r="A13" s="1"/>
      <c r="B13" s="1"/>
      <c r="C13" s="1"/>
      <c r="D13" s="2" t="s">
        <v>6</v>
      </c>
      <c r="E13" s="4">
        <v>17</v>
      </c>
    </row>
    <row r="14" spans="1:5" ht="12" customHeight="1">
      <c r="A14" s="1"/>
      <c r="B14" s="1"/>
      <c r="C14" s="1"/>
      <c r="D14" s="2" t="s">
        <v>7</v>
      </c>
      <c r="E14" s="4">
        <v>395</v>
      </c>
    </row>
    <row r="15" spans="1:5" ht="12" customHeight="1">
      <c r="A15" s="1"/>
      <c r="B15" s="1"/>
      <c r="C15" s="1"/>
      <c r="D15" s="2" t="s">
        <v>8</v>
      </c>
      <c r="E15" s="4">
        <v>853</v>
      </c>
    </row>
    <row r="16" spans="1:5" ht="12" customHeight="1">
      <c r="A16" s="1"/>
      <c r="B16" s="1"/>
      <c r="C16" s="1"/>
      <c r="D16" s="2" t="s">
        <v>9</v>
      </c>
      <c r="E16" s="4">
        <v>12</v>
      </c>
    </row>
    <row r="17" spans="1:5" ht="12" customHeight="1">
      <c r="A17" s="1"/>
      <c r="B17" s="1"/>
      <c r="C17" s="1"/>
      <c r="D17" s="2" t="s">
        <v>10</v>
      </c>
      <c r="E17" s="4">
        <v>6</v>
      </c>
    </row>
    <row r="18" spans="1:5" ht="12" customHeight="1">
      <c r="A18" s="1"/>
      <c r="B18" s="1"/>
      <c r="C18" s="1"/>
      <c r="D18" s="2" t="s">
        <v>11</v>
      </c>
      <c r="E18" s="4">
        <v>0</v>
      </c>
    </row>
    <row r="19" spans="1:5" ht="12" customHeight="1">
      <c r="A19" s="1"/>
      <c r="B19" s="1"/>
      <c r="C19" s="1"/>
      <c r="D19" s="2" t="s">
        <v>12</v>
      </c>
      <c r="E19" s="4">
        <v>4246</v>
      </c>
    </row>
    <row r="20" spans="1:5" ht="12" customHeight="1">
      <c r="A20" s="5" t="s">
        <v>13</v>
      </c>
      <c r="B20" s="6" t="s">
        <v>100</v>
      </c>
      <c r="C20" s="1"/>
      <c r="D20" s="1"/>
      <c r="E20" s="1"/>
    </row>
    <row r="21" spans="1:5" ht="10.9" customHeight="1">
      <c r="A21" s="1"/>
      <c r="B21" s="1"/>
      <c r="C21" s="1"/>
      <c r="D21" s="1"/>
      <c r="E21" s="1"/>
    </row>
    <row r="22" spans="1:5" ht="45" customHeight="1">
      <c r="A22" s="7" t="s">
        <v>14</v>
      </c>
      <c r="B22" s="7" t="s">
        <v>15</v>
      </c>
      <c r="C22" s="7" t="s">
        <v>16</v>
      </c>
      <c r="D22" s="7" t="s">
        <v>71</v>
      </c>
      <c r="E22" s="7" t="s">
        <v>70</v>
      </c>
    </row>
    <row r="23" spans="1:5" ht="22.15" customHeight="1">
      <c r="A23" s="8">
        <v>1</v>
      </c>
      <c r="B23" s="9" t="s">
        <v>92</v>
      </c>
      <c r="C23" s="16"/>
      <c r="D23" s="16"/>
      <c r="E23" s="17">
        <f>E24+E31</f>
        <v>2670367.1040000003</v>
      </c>
    </row>
    <row r="24" spans="1:5" ht="12.95" customHeight="1">
      <c r="A24" s="10" t="s">
        <v>17</v>
      </c>
      <c r="B24" s="9" t="s">
        <v>93</v>
      </c>
      <c r="C24" s="16"/>
      <c r="D24" s="16"/>
      <c r="E24" s="17">
        <f>SUM(E25:E30)</f>
        <v>1589161.392</v>
      </c>
    </row>
    <row r="25" spans="1:5" ht="10.9" customHeight="1">
      <c r="A25" s="11" t="s">
        <v>18</v>
      </c>
      <c r="B25" s="12" t="s">
        <v>74</v>
      </c>
      <c r="C25" s="16">
        <v>3.51</v>
      </c>
      <c r="D25" s="16">
        <v>17300</v>
      </c>
      <c r="E25" s="16">
        <f>C25*D25*12</f>
        <v>728675.99999999988</v>
      </c>
    </row>
    <row r="26" spans="1:5" ht="10.9" customHeight="1">
      <c r="A26" s="11" t="s">
        <v>20</v>
      </c>
      <c r="B26" s="12" t="s">
        <v>75</v>
      </c>
      <c r="C26" s="16">
        <v>1.95</v>
      </c>
      <c r="D26" s="16">
        <v>17300</v>
      </c>
      <c r="E26" s="16">
        <f>C26*D26*12</f>
        <v>404820</v>
      </c>
    </row>
    <row r="27" spans="1:5" ht="10.9" customHeight="1">
      <c r="A27" s="11" t="s">
        <v>88</v>
      </c>
      <c r="B27" s="12" t="s">
        <v>76</v>
      </c>
      <c r="C27" s="16">
        <v>30.2</v>
      </c>
      <c r="D27" s="16">
        <f>E25</f>
        <v>728675.99999999988</v>
      </c>
      <c r="E27" s="16">
        <f>C27*D27/100</f>
        <v>220060.15199999994</v>
      </c>
    </row>
    <row r="28" spans="1:5" ht="10.9" customHeight="1">
      <c r="A28" s="11" t="s">
        <v>94</v>
      </c>
      <c r="B28" s="12" t="s">
        <v>77</v>
      </c>
      <c r="C28" s="16">
        <v>30.2</v>
      </c>
      <c r="D28" s="16">
        <f>E26</f>
        <v>404820</v>
      </c>
      <c r="E28" s="16">
        <f>C28*D28/100</f>
        <v>122255.64</v>
      </c>
    </row>
    <row r="29" spans="1:5" ht="10.9" customHeight="1">
      <c r="A29" s="11" t="s">
        <v>95</v>
      </c>
      <c r="B29" s="12" t="s">
        <v>78</v>
      </c>
      <c r="C29" s="16" t="s">
        <v>19</v>
      </c>
      <c r="D29" s="16" t="s">
        <v>19</v>
      </c>
      <c r="E29" s="16">
        <f>E25*0.1</f>
        <v>72867.599999999991</v>
      </c>
    </row>
    <row r="30" spans="1:5" ht="10.9" customHeight="1">
      <c r="A30" s="11" t="s">
        <v>96</v>
      </c>
      <c r="B30" s="12" t="s">
        <v>21</v>
      </c>
      <c r="C30" s="16" t="s">
        <v>19</v>
      </c>
      <c r="D30" s="16" t="s">
        <v>19</v>
      </c>
      <c r="E30" s="16">
        <f>E26*0.1</f>
        <v>40482</v>
      </c>
    </row>
    <row r="31" spans="1:5" ht="12.95" customHeight="1">
      <c r="A31" s="10" t="s">
        <v>22</v>
      </c>
      <c r="B31" s="9" t="s">
        <v>89</v>
      </c>
      <c r="C31" s="16"/>
      <c r="D31" s="16"/>
      <c r="E31" s="17">
        <f>E32+E33+E34+E35</f>
        <v>1081205.7120000001</v>
      </c>
    </row>
    <row r="32" spans="1:5" ht="10.9" customHeight="1">
      <c r="A32" s="19" t="s">
        <v>23</v>
      </c>
      <c r="B32" s="12" t="s">
        <v>79</v>
      </c>
      <c r="C32" s="16">
        <v>3.06</v>
      </c>
      <c r="D32" s="16">
        <v>17300</v>
      </c>
      <c r="E32" s="16">
        <f>C32*D32*12</f>
        <v>635256</v>
      </c>
    </row>
    <row r="33" spans="1:5" ht="10.9" customHeight="1">
      <c r="A33" s="11" t="s">
        <v>26</v>
      </c>
      <c r="B33" s="12" t="s">
        <v>80</v>
      </c>
      <c r="C33" s="16">
        <v>30.2</v>
      </c>
      <c r="D33" s="16">
        <f>E32</f>
        <v>635256</v>
      </c>
      <c r="E33" s="16">
        <f>C33*D33/100</f>
        <v>191847.31200000001</v>
      </c>
    </row>
    <row r="34" spans="1:5" ht="10.9" customHeight="1">
      <c r="A34" s="11" t="s">
        <v>81</v>
      </c>
      <c r="B34" s="12" t="s">
        <v>24</v>
      </c>
      <c r="C34" s="16" t="s">
        <v>19</v>
      </c>
      <c r="D34" s="16" t="s">
        <v>19</v>
      </c>
      <c r="E34" s="16">
        <f>E32*0.3</f>
        <v>190576.8</v>
      </c>
    </row>
    <row r="35" spans="1:5" ht="10.9" customHeight="1">
      <c r="A35" s="11" t="s">
        <v>82</v>
      </c>
      <c r="B35" s="12" t="s">
        <v>25</v>
      </c>
      <c r="C35" s="16" t="s">
        <v>19</v>
      </c>
      <c r="D35" s="16" t="s">
        <v>19</v>
      </c>
      <c r="E35" s="16">
        <f>E32*0.1</f>
        <v>63525.600000000006</v>
      </c>
    </row>
    <row r="36" spans="1:5" ht="15" customHeight="1">
      <c r="A36" s="8">
        <v>2</v>
      </c>
      <c r="B36" s="9" t="s">
        <v>27</v>
      </c>
      <c r="C36" s="16"/>
      <c r="D36" s="16"/>
      <c r="E36" s="17">
        <f>SUM(E37:E42)</f>
        <v>1110712.46</v>
      </c>
    </row>
    <row r="37" spans="1:5" ht="10.9" customHeight="1">
      <c r="A37" s="11" t="s">
        <v>28</v>
      </c>
      <c r="B37" s="12" t="s">
        <v>29</v>
      </c>
      <c r="C37" s="16">
        <v>1240.24</v>
      </c>
      <c r="D37" s="16">
        <f>E37/C37</f>
        <v>227.75990937237955</v>
      </c>
      <c r="E37" s="16">
        <v>282476.95</v>
      </c>
    </row>
    <row r="38" spans="1:5" ht="10.9" customHeight="1">
      <c r="A38" s="11" t="s">
        <v>30</v>
      </c>
      <c r="B38" s="12" t="s">
        <v>31</v>
      </c>
      <c r="C38" s="16">
        <v>393.46</v>
      </c>
      <c r="D38" s="16">
        <f>E38/C38</f>
        <v>500.1779088090276</v>
      </c>
      <c r="E38" s="16">
        <v>196800</v>
      </c>
    </row>
    <row r="39" spans="1:5" ht="10.9" customHeight="1">
      <c r="A39" s="11" t="s">
        <v>32</v>
      </c>
      <c r="B39" s="12" t="s">
        <v>33</v>
      </c>
      <c r="C39" s="16">
        <f>E39/D39</f>
        <v>173514.99999999997</v>
      </c>
      <c r="D39" s="16">
        <v>2.89</v>
      </c>
      <c r="E39" s="16">
        <v>501458.35</v>
      </c>
    </row>
    <row r="40" spans="1:5" ht="10.9" customHeight="1">
      <c r="A40" s="11" t="s">
        <v>34</v>
      </c>
      <c r="B40" s="12" t="s">
        <v>35</v>
      </c>
      <c r="C40" s="16">
        <f>E40/D40</f>
        <v>1225.4357378249726</v>
      </c>
      <c r="D40" s="16">
        <v>54.62</v>
      </c>
      <c r="E40" s="16">
        <v>66933.3</v>
      </c>
    </row>
    <row r="41" spans="1:5" ht="10.9" customHeight="1">
      <c r="A41" s="11" t="s">
        <v>36</v>
      </c>
      <c r="B41" s="12" t="s">
        <v>38</v>
      </c>
      <c r="C41" s="16">
        <v>1908.4</v>
      </c>
      <c r="D41" s="16">
        <f>E41/C41</f>
        <v>6.9265981974428836</v>
      </c>
      <c r="E41" s="16">
        <v>13218.72</v>
      </c>
    </row>
    <row r="42" spans="1:5" ht="10.9" customHeight="1">
      <c r="A42" s="11" t="s">
        <v>37</v>
      </c>
      <c r="B42" s="12" t="s">
        <v>39</v>
      </c>
      <c r="C42" s="16">
        <v>268.26</v>
      </c>
      <c r="D42" s="16">
        <f>E42/C42</f>
        <v>185.73451129501231</v>
      </c>
      <c r="E42" s="16">
        <v>49825.14</v>
      </c>
    </row>
    <row r="43" spans="1:5" ht="15" customHeight="1">
      <c r="A43" s="8">
        <v>3</v>
      </c>
      <c r="B43" s="9" t="s">
        <v>41</v>
      </c>
      <c r="C43" s="16"/>
      <c r="D43" s="16"/>
      <c r="E43" s="17">
        <f>E44+E45+E46+E47+E48+E49+E50+E51+E52+E53</f>
        <v>2492255.7000000002</v>
      </c>
    </row>
    <row r="44" spans="1:5" ht="10.5" customHeight="1">
      <c r="A44" s="11" t="s">
        <v>42</v>
      </c>
      <c r="B44" s="12" t="s">
        <v>43</v>
      </c>
      <c r="C44" s="16">
        <v>12</v>
      </c>
      <c r="D44" s="16">
        <f t="shared" ref="D44:D50" si="0">E44/C44</f>
        <v>77937.772500000006</v>
      </c>
      <c r="E44" s="16">
        <v>935253.27</v>
      </c>
    </row>
    <row r="45" spans="1:5" ht="10.5" customHeight="1">
      <c r="A45" s="11" t="s">
        <v>44</v>
      </c>
      <c r="B45" s="12" t="s">
        <v>45</v>
      </c>
      <c r="C45" s="16">
        <v>395</v>
      </c>
      <c r="D45" s="16">
        <f t="shared" si="0"/>
        <v>208.96146835443037</v>
      </c>
      <c r="E45" s="16">
        <v>82539.78</v>
      </c>
    </row>
    <row r="46" spans="1:5" ht="10.9" customHeight="1">
      <c r="A46" s="11" t="s">
        <v>46</v>
      </c>
      <c r="B46" s="12" t="s">
        <v>47</v>
      </c>
      <c r="C46" s="16">
        <v>6</v>
      </c>
      <c r="D46" s="16">
        <f t="shared" si="0"/>
        <v>117901.40000000001</v>
      </c>
      <c r="E46" s="16">
        <v>707408.4</v>
      </c>
    </row>
    <row r="47" spans="1:5" ht="10.9" customHeight="1">
      <c r="A47" s="11" t="s">
        <v>48</v>
      </c>
      <c r="B47" s="12" t="s">
        <v>49</v>
      </c>
      <c r="C47" s="16">
        <v>21698.7</v>
      </c>
      <c r="D47" s="16">
        <f t="shared" si="0"/>
        <v>6.0663800135491988</v>
      </c>
      <c r="E47" s="16">
        <v>131632.56</v>
      </c>
    </row>
    <row r="48" spans="1:5" ht="10.9" customHeight="1">
      <c r="A48" s="11" t="s">
        <v>50</v>
      </c>
      <c r="B48" s="12" t="s">
        <v>51</v>
      </c>
      <c r="C48" s="16">
        <v>964</v>
      </c>
      <c r="D48" s="16">
        <f t="shared" si="0"/>
        <v>96.448091286307061</v>
      </c>
      <c r="E48" s="16">
        <v>92975.96</v>
      </c>
    </row>
    <row r="49" spans="1:7" ht="10.9" customHeight="1">
      <c r="A49" s="11" t="s">
        <v>52</v>
      </c>
      <c r="B49" s="12" t="s">
        <v>53</v>
      </c>
      <c r="C49" s="16">
        <v>136</v>
      </c>
      <c r="D49" s="16">
        <f t="shared" si="0"/>
        <v>273.69374999999997</v>
      </c>
      <c r="E49" s="16">
        <v>37222.35</v>
      </c>
    </row>
    <row r="50" spans="1:7" ht="10.9" customHeight="1">
      <c r="A50" s="11" t="s">
        <v>54</v>
      </c>
      <c r="B50" s="12" t="s">
        <v>55</v>
      </c>
      <c r="C50" s="16">
        <v>0.5</v>
      </c>
      <c r="D50" s="16">
        <f t="shared" si="0"/>
        <v>25357.58</v>
      </c>
      <c r="E50" s="16">
        <v>12678.79</v>
      </c>
    </row>
    <row r="51" spans="1:7" ht="10.9" customHeight="1">
      <c r="A51" s="11" t="s">
        <v>56</v>
      </c>
      <c r="B51" s="12" t="s">
        <v>57</v>
      </c>
      <c r="C51" s="16">
        <v>0</v>
      </c>
      <c r="D51" s="16">
        <v>0</v>
      </c>
      <c r="E51" s="16">
        <v>0</v>
      </c>
    </row>
    <row r="52" spans="1:7" ht="10.9" customHeight="1">
      <c r="A52" s="11" t="s">
        <v>58</v>
      </c>
      <c r="B52" s="12" t="s">
        <v>59</v>
      </c>
      <c r="C52" s="16">
        <v>0</v>
      </c>
      <c r="D52" s="16">
        <v>0</v>
      </c>
      <c r="E52" s="16">
        <v>0</v>
      </c>
    </row>
    <row r="53" spans="1:7" ht="10.9" customHeight="1">
      <c r="A53" s="11" t="s">
        <v>83</v>
      </c>
      <c r="B53" s="12" t="s">
        <v>40</v>
      </c>
      <c r="C53" s="16" t="s">
        <v>19</v>
      </c>
      <c r="D53" s="16" t="s">
        <v>19</v>
      </c>
      <c r="E53" s="16">
        <v>492544.59</v>
      </c>
    </row>
    <row r="54" spans="1:7" ht="12.95" customHeight="1">
      <c r="A54" s="8">
        <v>4</v>
      </c>
      <c r="B54" s="9" t="s">
        <v>60</v>
      </c>
      <c r="C54" s="16"/>
      <c r="D54" s="16"/>
      <c r="E54" s="17">
        <f>ROUND(F55/1.08*0.08,2)</f>
        <v>0</v>
      </c>
    </row>
    <row r="55" spans="1:7" ht="15" customHeight="1">
      <c r="A55" s="13"/>
      <c r="B55" s="14" t="s">
        <v>61</v>
      </c>
      <c r="C55" s="20"/>
      <c r="D55" s="20"/>
      <c r="E55" s="21">
        <f>E23+E36+E43+E54</f>
        <v>6273335.2640000004</v>
      </c>
      <c r="G55" s="30"/>
    </row>
    <row r="56" spans="1:7" ht="12.95" customHeight="1">
      <c r="A56" s="13"/>
      <c r="B56" s="14" t="s">
        <v>90</v>
      </c>
      <c r="C56" s="22"/>
      <c r="D56" s="23"/>
      <c r="E56" s="24">
        <v>25.51</v>
      </c>
      <c r="G56" s="30"/>
    </row>
    <row r="57" spans="1:7" ht="12.95" customHeight="1">
      <c r="A57" s="13"/>
      <c r="B57" s="14" t="s">
        <v>91</v>
      </c>
      <c r="C57" s="22"/>
      <c r="D57" s="23"/>
      <c r="E57" s="24">
        <v>26.53</v>
      </c>
    </row>
    <row r="58" spans="1:7" ht="10.9" customHeight="1">
      <c r="A58" s="25"/>
      <c r="B58" s="26"/>
      <c r="C58" s="27"/>
      <c r="D58" s="28"/>
      <c r="E58" s="29"/>
    </row>
    <row r="59" spans="1:7" ht="10.9" customHeight="1">
      <c r="A59" s="25"/>
      <c r="B59" s="26"/>
      <c r="C59" s="27"/>
      <c r="D59" s="28"/>
      <c r="E59" s="29"/>
    </row>
    <row r="60" spans="1:7" ht="10.9" customHeight="1">
      <c r="A60" s="25"/>
      <c r="B60" s="26"/>
      <c r="C60" s="27"/>
      <c r="D60" s="28"/>
      <c r="E60" s="29"/>
    </row>
    <row r="61" spans="1:7" ht="10.9" customHeight="1">
      <c r="A61" s="1"/>
      <c r="B61" s="1"/>
      <c r="C61" s="18"/>
      <c r="D61" s="18"/>
      <c r="E61" s="18"/>
    </row>
    <row r="62" spans="1:7" ht="10.9" customHeight="1">
      <c r="A62" s="1"/>
      <c r="B62" s="15" t="s">
        <v>97</v>
      </c>
      <c r="C62" s="18"/>
      <c r="D62" s="18"/>
      <c r="E62" s="18"/>
    </row>
    <row r="63" spans="1:7" ht="12.75" customHeight="1">
      <c r="A63" s="1"/>
      <c r="B63" s="15"/>
      <c r="C63" s="18"/>
      <c r="D63" s="18"/>
      <c r="E63" s="18"/>
    </row>
    <row r="64" spans="1:7" ht="12.75" customHeight="1">
      <c r="A64" s="1"/>
      <c r="B64" s="15" t="s">
        <v>62</v>
      </c>
      <c r="C64" s="18"/>
      <c r="D64" s="18"/>
      <c r="E64" s="18"/>
    </row>
    <row r="65" spans="1:5" ht="12.75" customHeight="1">
      <c r="A65" s="1"/>
      <c r="B65" s="15"/>
      <c r="C65" s="18"/>
      <c r="D65" s="18"/>
      <c r="E65" s="18"/>
    </row>
    <row r="66" spans="1:5" ht="12.75" customHeight="1">
      <c r="A66" s="1"/>
      <c r="B66" s="15" t="s">
        <v>101</v>
      </c>
      <c r="C66" s="18"/>
      <c r="D66" s="18"/>
      <c r="E66" s="18"/>
    </row>
    <row r="67" spans="1:5" ht="12.75" customHeight="1">
      <c r="A67" s="1"/>
      <c r="B67" s="15"/>
      <c r="C67" s="18"/>
      <c r="D67" s="18"/>
      <c r="E67" s="18"/>
    </row>
    <row r="68" spans="1:5" ht="12.75" customHeight="1">
      <c r="A68" s="1"/>
      <c r="B68" s="15" t="s">
        <v>98</v>
      </c>
      <c r="C68" s="18"/>
      <c r="D68" s="18"/>
      <c r="E68" s="18"/>
    </row>
    <row r="69" spans="1:5" ht="12.75" customHeight="1">
      <c r="A69" s="1"/>
      <c r="B69" s="6"/>
      <c r="C69" s="18"/>
      <c r="D69" s="18"/>
      <c r="E69" s="18"/>
    </row>
    <row r="70" spans="1:5" ht="12" customHeight="1"/>
    <row r="71" spans="1:5" ht="7.9" customHeight="1"/>
    <row r="72" spans="1:5" ht="12" customHeight="1">
      <c r="A72" s="1"/>
      <c r="B72" s="36" t="s">
        <v>73</v>
      </c>
      <c r="C72" s="36"/>
      <c r="D72" s="36"/>
      <c r="E72" s="36"/>
    </row>
    <row r="73" spans="1:5" ht="10.9" customHeight="1">
      <c r="A73" s="1"/>
      <c r="B73" s="1"/>
      <c r="C73" s="1"/>
      <c r="D73" s="1"/>
      <c r="E73" s="1"/>
    </row>
    <row r="74" spans="1:5" ht="10.9" customHeight="1">
      <c r="A74" s="1"/>
      <c r="B74" s="1"/>
      <c r="C74" s="1"/>
      <c r="D74" s="1"/>
      <c r="E74" s="1"/>
    </row>
    <row r="75" spans="1:5" ht="10.9" customHeight="1">
      <c r="A75" s="1"/>
      <c r="B75" s="1"/>
      <c r="C75" s="1"/>
      <c r="D75" s="1"/>
      <c r="E75" s="1"/>
    </row>
    <row r="76" spans="1:5" ht="16.149999999999999" customHeight="1">
      <c r="A76" s="35" t="s">
        <v>0</v>
      </c>
      <c r="B76" s="35"/>
      <c r="C76" s="35"/>
      <c r="D76" s="35"/>
      <c r="E76" s="35"/>
    </row>
    <row r="77" spans="1:5" ht="10.9" customHeight="1">
      <c r="A77" s="33" t="s">
        <v>1</v>
      </c>
      <c r="B77" s="33"/>
      <c r="C77" s="33"/>
      <c r="D77" s="33"/>
      <c r="E77" s="33"/>
    </row>
    <row r="78" spans="1:5" ht="13.15" customHeight="1">
      <c r="A78" s="33" t="s">
        <v>99</v>
      </c>
      <c r="B78" s="33"/>
      <c r="C78" s="33"/>
      <c r="D78" s="33"/>
      <c r="E78" s="33"/>
    </row>
    <row r="79" spans="1:5" ht="10.9" customHeight="1">
      <c r="A79" s="1"/>
      <c r="B79" s="1"/>
      <c r="C79" s="1"/>
      <c r="D79" s="1"/>
      <c r="E79" s="1"/>
    </row>
    <row r="80" spans="1:5" ht="10.9" customHeight="1">
      <c r="A80" s="1"/>
      <c r="B80" s="1"/>
      <c r="C80" s="34" t="s">
        <v>2</v>
      </c>
      <c r="D80" s="34"/>
      <c r="E80" s="34"/>
    </row>
    <row r="81" spans="1:5" ht="12" customHeight="1">
      <c r="A81" s="1"/>
      <c r="B81" s="1"/>
      <c r="C81" s="1"/>
      <c r="D81" s="2" t="s">
        <v>3</v>
      </c>
      <c r="E81" s="3" t="s">
        <v>65</v>
      </c>
    </row>
    <row r="82" spans="1:5" ht="12" customHeight="1">
      <c r="A82" s="1"/>
      <c r="B82" s="1"/>
      <c r="C82" s="1"/>
      <c r="D82" s="2" t="s">
        <v>4</v>
      </c>
      <c r="E82" s="3" t="s">
        <v>66</v>
      </c>
    </row>
    <row r="83" spans="1:5" ht="12" customHeight="1">
      <c r="A83" s="1"/>
      <c r="B83" s="1"/>
      <c r="C83" s="1"/>
      <c r="D83" s="2" t="s">
        <v>5</v>
      </c>
      <c r="E83" s="4">
        <v>9</v>
      </c>
    </row>
    <row r="84" spans="1:5" ht="12" customHeight="1">
      <c r="A84" s="1"/>
      <c r="B84" s="1"/>
      <c r="C84" s="1"/>
      <c r="D84" s="2" t="s">
        <v>6</v>
      </c>
      <c r="E84" s="4">
        <v>17</v>
      </c>
    </row>
    <row r="85" spans="1:5" ht="12" customHeight="1">
      <c r="A85" s="1"/>
      <c r="B85" s="1"/>
      <c r="C85" s="1"/>
      <c r="D85" s="2" t="s">
        <v>7</v>
      </c>
      <c r="E85" s="4">
        <v>598</v>
      </c>
    </row>
    <row r="86" spans="1:5" ht="12" customHeight="1">
      <c r="A86" s="1"/>
      <c r="B86" s="1"/>
      <c r="C86" s="1"/>
      <c r="D86" s="2" t="s">
        <v>8</v>
      </c>
      <c r="E86" s="4">
        <v>1303</v>
      </c>
    </row>
    <row r="87" spans="1:5" ht="12" customHeight="1">
      <c r="A87" s="1"/>
      <c r="B87" s="1"/>
      <c r="C87" s="1"/>
      <c r="D87" s="2" t="s">
        <v>9</v>
      </c>
      <c r="E87" s="4">
        <v>18</v>
      </c>
    </row>
    <row r="88" spans="1:5" ht="12" customHeight="1">
      <c r="A88" s="1"/>
      <c r="B88" s="1"/>
      <c r="C88" s="1"/>
      <c r="D88" s="2" t="s">
        <v>10</v>
      </c>
      <c r="E88" s="4">
        <v>9</v>
      </c>
    </row>
    <row r="89" spans="1:5" ht="12" customHeight="1">
      <c r="A89" s="1"/>
      <c r="B89" s="1"/>
      <c r="C89" s="1"/>
      <c r="D89" s="2" t="s">
        <v>11</v>
      </c>
      <c r="E89" s="4">
        <v>0</v>
      </c>
    </row>
    <row r="90" spans="1:5" ht="12" customHeight="1">
      <c r="A90" s="1"/>
      <c r="B90" s="1"/>
      <c r="C90" s="1"/>
      <c r="D90" s="2" t="s">
        <v>12</v>
      </c>
      <c r="E90" s="4">
        <v>6490</v>
      </c>
    </row>
    <row r="91" spans="1:5" ht="12" customHeight="1">
      <c r="A91" s="5" t="s">
        <v>13</v>
      </c>
      <c r="B91" s="6" t="s">
        <v>84</v>
      </c>
      <c r="C91" s="1"/>
      <c r="D91" s="1"/>
      <c r="E91" s="1"/>
    </row>
    <row r="92" spans="1:5" ht="10.9" customHeight="1">
      <c r="A92" s="1"/>
      <c r="B92" s="1"/>
      <c r="C92" s="1"/>
      <c r="D92" s="1"/>
      <c r="E92" s="1"/>
    </row>
    <row r="93" spans="1:5" ht="45" customHeight="1">
      <c r="A93" s="7" t="s">
        <v>14</v>
      </c>
      <c r="B93" s="7" t="s">
        <v>15</v>
      </c>
      <c r="C93" s="7" t="s">
        <v>16</v>
      </c>
      <c r="D93" s="7" t="s">
        <v>71</v>
      </c>
      <c r="E93" s="7" t="s">
        <v>70</v>
      </c>
    </row>
    <row r="94" spans="1:5" ht="22.15" customHeight="1">
      <c r="A94" s="8">
        <v>1</v>
      </c>
      <c r="B94" s="9" t="s">
        <v>92</v>
      </c>
      <c r="C94" s="16"/>
      <c r="D94" s="16"/>
      <c r="E94" s="17">
        <f>E95+E102</f>
        <v>3980526.5520000001</v>
      </c>
    </row>
    <row r="95" spans="1:5" ht="12.95" customHeight="1">
      <c r="A95" s="10" t="s">
        <v>17</v>
      </c>
      <c r="B95" s="9" t="s">
        <v>93</v>
      </c>
      <c r="C95" s="16"/>
      <c r="D95" s="16"/>
      <c r="E95" s="17">
        <f>SUM(E96:E101)</f>
        <v>2427400.3679999998</v>
      </c>
    </row>
    <row r="96" spans="1:5" ht="10.9" customHeight="1">
      <c r="A96" s="11" t="s">
        <v>18</v>
      </c>
      <c r="B96" s="12" t="s">
        <v>74</v>
      </c>
      <c r="C96" s="16">
        <v>5.36</v>
      </c>
      <c r="D96" s="16">
        <v>17300</v>
      </c>
      <c r="E96" s="16">
        <f>C96*D96*12</f>
        <v>1112736</v>
      </c>
    </row>
    <row r="97" spans="1:5" ht="10.9" customHeight="1">
      <c r="A97" s="11" t="s">
        <v>20</v>
      </c>
      <c r="B97" s="12" t="s">
        <v>75</v>
      </c>
      <c r="C97" s="16">
        <v>2.98</v>
      </c>
      <c r="D97" s="16">
        <v>17300</v>
      </c>
      <c r="E97" s="16">
        <f>C97*D97*12</f>
        <v>618648</v>
      </c>
    </row>
    <row r="98" spans="1:5" ht="10.9" customHeight="1">
      <c r="A98" s="11" t="s">
        <v>88</v>
      </c>
      <c r="B98" s="12" t="s">
        <v>76</v>
      </c>
      <c r="C98" s="16">
        <v>30.2</v>
      </c>
      <c r="D98" s="16">
        <f>E96</f>
        <v>1112736</v>
      </c>
      <c r="E98" s="16">
        <f>C98*D98/100</f>
        <v>336046.27199999994</v>
      </c>
    </row>
    <row r="99" spans="1:5" ht="10.9" customHeight="1">
      <c r="A99" s="11" t="s">
        <v>94</v>
      </c>
      <c r="B99" s="12" t="s">
        <v>77</v>
      </c>
      <c r="C99" s="16">
        <v>30.2</v>
      </c>
      <c r="D99" s="16">
        <f>E97</f>
        <v>618648</v>
      </c>
      <c r="E99" s="16">
        <f>C99*D99/100</f>
        <v>186831.69599999997</v>
      </c>
    </row>
    <row r="100" spans="1:5" ht="10.9" customHeight="1">
      <c r="A100" s="11" t="s">
        <v>95</v>
      </c>
      <c r="B100" s="12" t="s">
        <v>78</v>
      </c>
      <c r="C100" s="16" t="s">
        <v>19</v>
      </c>
      <c r="D100" s="16" t="s">
        <v>19</v>
      </c>
      <c r="E100" s="16">
        <f>E96*0.1</f>
        <v>111273.60000000001</v>
      </c>
    </row>
    <row r="101" spans="1:5" ht="10.9" customHeight="1">
      <c r="A101" s="11" t="s">
        <v>96</v>
      </c>
      <c r="B101" s="12" t="s">
        <v>21</v>
      </c>
      <c r="C101" s="16" t="s">
        <v>19</v>
      </c>
      <c r="D101" s="16" t="s">
        <v>19</v>
      </c>
      <c r="E101" s="16">
        <f>E97*0.1</f>
        <v>61864.800000000003</v>
      </c>
    </row>
    <row r="102" spans="1:5" ht="12.95" customHeight="1">
      <c r="A102" s="10" t="s">
        <v>22</v>
      </c>
      <c r="B102" s="9" t="s">
        <v>89</v>
      </c>
      <c r="C102" s="16"/>
      <c r="D102" s="16"/>
      <c r="E102" s="17">
        <f>E103+E104+E105+E106</f>
        <v>1553126.1840000001</v>
      </c>
    </row>
    <row r="103" spans="1:5" ht="10.9" customHeight="1">
      <c r="A103" s="19" t="s">
        <v>23</v>
      </c>
      <c r="B103" s="12" t="s">
        <v>79</v>
      </c>
      <c r="C103" s="16">
        <v>4.67</v>
      </c>
      <c r="D103" s="16">
        <v>17300</v>
      </c>
      <c r="E103" s="16">
        <f>C103*D103*12</f>
        <v>969492</v>
      </c>
    </row>
    <row r="104" spans="1:5" ht="10.9" customHeight="1">
      <c r="A104" s="11" t="s">
        <v>26</v>
      </c>
      <c r="B104" s="12" t="s">
        <v>80</v>
      </c>
      <c r="C104" s="16">
        <v>30.2</v>
      </c>
      <c r="D104" s="16">
        <f>E103</f>
        <v>969492</v>
      </c>
      <c r="E104" s="16">
        <f>C104*D104/100</f>
        <v>292786.58399999997</v>
      </c>
    </row>
    <row r="105" spans="1:5" ht="10.9" customHeight="1">
      <c r="A105" s="11" t="s">
        <v>81</v>
      </c>
      <c r="B105" s="12" t="s">
        <v>24</v>
      </c>
      <c r="C105" s="16" t="s">
        <v>19</v>
      </c>
      <c r="D105" s="16" t="s">
        <v>19</v>
      </c>
      <c r="E105" s="16">
        <f>E103*0.2</f>
        <v>193898.40000000002</v>
      </c>
    </row>
    <row r="106" spans="1:5" ht="10.9" customHeight="1">
      <c r="A106" s="11" t="s">
        <v>82</v>
      </c>
      <c r="B106" s="12" t="s">
        <v>25</v>
      </c>
      <c r="C106" s="16" t="s">
        <v>19</v>
      </c>
      <c r="D106" s="16" t="s">
        <v>19</v>
      </c>
      <c r="E106" s="16">
        <f>E103*0.1</f>
        <v>96949.200000000012</v>
      </c>
    </row>
    <row r="107" spans="1:5" ht="15" customHeight="1">
      <c r="A107" s="8">
        <v>2</v>
      </c>
      <c r="B107" s="9" t="s">
        <v>27</v>
      </c>
      <c r="C107" s="16"/>
      <c r="D107" s="16"/>
      <c r="E107" s="17">
        <f>SUM(E108:E113)</f>
        <v>1612375.27</v>
      </c>
    </row>
    <row r="108" spans="1:5" ht="10.9" customHeight="1">
      <c r="A108" s="11" t="s">
        <v>28</v>
      </c>
      <c r="B108" s="12" t="s">
        <v>29</v>
      </c>
      <c r="C108" s="16">
        <v>1894.53</v>
      </c>
      <c r="D108" s="16">
        <f>E108/C108</f>
        <v>227.76136561574637</v>
      </c>
      <c r="E108" s="16">
        <v>431500.74</v>
      </c>
    </row>
    <row r="109" spans="1:5" ht="10.9" customHeight="1">
      <c r="A109" s="11" t="s">
        <v>30</v>
      </c>
      <c r="B109" s="12" t="s">
        <v>31</v>
      </c>
      <c r="C109" s="16">
        <v>601.02</v>
      </c>
      <c r="D109" s="16">
        <f>E109/C109</f>
        <v>499.81697780439919</v>
      </c>
      <c r="E109" s="16">
        <v>300400</v>
      </c>
    </row>
    <row r="110" spans="1:5" ht="10.9" customHeight="1">
      <c r="A110" s="11" t="s">
        <v>32</v>
      </c>
      <c r="B110" s="12" t="s">
        <v>33</v>
      </c>
      <c r="C110" s="16">
        <f>E110/D110</f>
        <v>231829.99999999997</v>
      </c>
      <c r="D110" s="16">
        <v>2.89</v>
      </c>
      <c r="E110" s="16">
        <v>669988.69999999995</v>
      </c>
    </row>
    <row r="111" spans="1:5" ht="10.9" customHeight="1">
      <c r="A111" s="11" t="s">
        <v>34</v>
      </c>
      <c r="B111" s="12" t="s">
        <v>35</v>
      </c>
      <c r="C111" s="16">
        <f>E111/D111</f>
        <v>2108.2363603075796</v>
      </c>
      <c r="D111" s="16">
        <v>54.62</v>
      </c>
      <c r="E111" s="16">
        <v>115151.87</v>
      </c>
    </row>
    <row r="112" spans="1:5" ht="10.9" customHeight="1">
      <c r="A112" s="11" t="s">
        <v>36</v>
      </c>
      <c r="B112" s="12" t="s">
        <v>38</v>
      </c>
      <c r="C112" s="16">
        <v>2973.5</v>
      </c>
      <c r="D112" s="16">
        <f>E112/C112</f>
        <v>6.9266016478896919</v>
      </c>
      <c r="E112" s="16">
        <v>20596.25</v>
      </c>
    </row>
    <row r="113" spans="1:7" ht="10.9" customHeight="1">
      <c r="A113" s="11" t="s">
        <v>37</v>
      </c>
      <c r="B113" s="12" t="s">
        <v>39</v>
      </c>
      <c r="C113" s="16">
        <v>402.39</v>
      </c>
      <c r="D113" s="16">
        <f>E113/C113</f>
        <v>185.73451129501231</v>
      </c>
      <c r="E113" s="16">
        <v>74737.710000000006</v>
      </c>
    </row>
    <row r="114" spans="1:7" ht="15" customHeight="1">
      <c r="A114" s="8">
        <v>3</v>
      </c>
      <c r="B114" s="9" t="s">
        <v>41</v>
      </c>
      <c r="C114" s="16"/>
      <c r="D114" s="16"/>
      <c r="E114" s="17">
        <f>E115+E116+E117+E118+E119+E120+E121+E122+E123+E124</f>
        <v>3902576.7800000003</v>
      </c>
    </row>
    <row r="115" spans="1:7" ht="10.5" customHeight="1">
      <c r="A115" s="11" t="s">
        <v>42</v>
      </c>
      <c r="B115" s="12" t="s">
        <v>43</v>
      </c>
      <c r="C115" s="16">
        <v>18</v>
      </c>
      <c r="D115" s="16">
        <f t="shared" ref="D115:D121" si="1">E115/C115</f>
        <v>77937.766666666663</v>
      </c>
      <c r="E115" s="16">
        <v>1402879.8</v>
      </c>
    </row>
    <row r="116" spans="1:7" ht="10.5" customHeight="1">
      <c r="A116" s="11" t="s">
        <v>44</v>
      </c>
      <c r="B116" s="12" t="s">
        <v>45</v>
      </c>
      <c r="C116" s="16">
        <v>598</v>
      </c>
      <c r="D116" s="16">
        <f t="shared" si="1"/>
        <v>208.96148829431439</v>
      </c>
      <c r="E116" s="16">
        <v>124958.97</v>
      </c>
    </row>
    <row r="117" spans="1:7" ht="10.9" customHeight="1">
      <c r="A117" s="11" t="s">
        <v>46</v>
      </c>
      <c r="B117" s="12" t="s">
        <v>47</v>
      </c>
      <c r="C117" s="16">
        <v>9</v>
      </c>
      <c r="D117" s="16">
        <f t="shared" si="1"/>
        <v>117901.40000000001</v>
      </c>
      <c r="E117" s="16">
        <v>1061112.6000000001</v>
      </c>
    </row>
    <row r="118" spans="1:7" ht="10.9" customHeight="1">
      <c r="A118" s="11" t="s">
        <v>48</v>
      </c>
      <c r="B118" s="12" t="s">
        <v>49</v>
      </c>
      <c r="C118" s="16">
        <v>32843.699999999997</v>
      </c>
      <c r="D118" s="16">
        <f t="shared" si="1"/>
        <v>6.0663798536705666</v>
      </c>
      <c r="E118" s="16">
        <v>199242.36</v>
      </c>
    </row>
    <row r="119" spans="1:7" ht="10.9" customHeight="1">
      <c r="A119" s="11" t="s">
        <v>50</v>
      </c>
      <c r="B119" s="12" t="s">
        <v>51</v>
      </c>
      <c r="C119" s="16">
        <v>1215</v>
      </c>
      <c r="D119" s="16">
        <f t="shared" si="1"/>
        <v>96.44808230452675</v>
      </c>
      <c r="E119" s="16">
        <v>117184.42</v>
      </c>
    </row>
    <row r="120" spans="1:7" ht="10.9" customHeight="1">
      <c r="A120" s="11" t="s">
        <v>52</v>
      </c>
      <c r="B120" s="12" t="s">
        <v>53</v>
      </c>
      <c r="C120" s="16">
        <v>205</v>
      </c>
      <c r="D120" s="16">
        <f t="shared" si="1"/>
        <v>273.67434146341463</v>
      </c>
      <c r="E120" s="16">
        <v>56103.24</v>
      </c>
    </row>
    <row r="121" spans="1:7" ht="10.9" customHeight="1">
      <c r="A121" s="11" t="s">
        <v>54</v>
      </c>
      <c r="B121" s="12" t="s">
        <v>55</v>
      </c>
      <c r="C121" s="16">
        <v>0.5</v>
      </c>
      <c r="D121" s="16">
        <f t="shared" si="1"/>
        <v>25357.58</v>
      </c>
      <c r="E121" s="16">
        <v>12678.79</v>
      </c>
    </row>
    <row r="122" spans="1:7" ht="10.9" customHeight="1">
      <c r="A122" s="11" t="s">
        <v>56</v>
      </c>
      <c r="B122" s="12" t="s">
        <v>57</v>
      </c>
      <c r="C122" s="16">
        <v>0</v>
      </c>
      <c r="D122" s="16">
        <v>0</v>
      </c>
      <c r="E122" s="16">
        <v>0</v>
      </c>
    </row>
    <row r="123" spans="1:7" ht="10.9" customHeight="1">
      <c r="A123" s="11" t="s">
        <v>58</v>
      </c>
      <c r="B123" s="12" t="s">
        <v>59</v>
      </c>
      <c r="C123" s="16">
        <v>0</v>
      </c>
      <c r="D123" s="16">
        <v>0</v>
      </c>
      <c r="E123" s="16">
        <v>0</v>
      </c>
    </row>
    <row r="124" spans="1:7" ht="10.9" customHeight="1">
      <c r="A124" s="11" t="s">
        <v>83</v>
      </c>
      <c r="B124" s="12" t="s">
        <v>40</v>
      </c>
      <c r="C124" s="16" t="s">
        <v>19</v>
      </c>
      <c r="D124" s="16" t="s">
        <v>19</v>
      </c>
      <c r="E124" s="16">
        <v>928416.6</v>
      </c>
    </row>
    <row r="125" spans="1:7" ht="12.95" customHeight="1">
      <c r="A125" s="8">
        <v>4</v>
      </c>
      <c r="B125" s="9" t="s">
        <v>60</v>
      </c>
      <c r="C125" s="16"/>
      <c r="D125" s="16"/>
      <c r="E125" s="17">
        <f>F126/1.08*0.08</f>
        <v>0</v>
      </c>
    </row>
    <row r="126" spans="1:7" ht="15" customHeight="1">
      <c r="A126" s="13"/>
      <c r="B126" s="14" t="s">
        <v>61</v>
      </c>
      <c r="C126" s="20"/>
      <c r="D126" s="20"/>
      <c r="E126" s="21">
        <f>E94+E107+E114+E125</f>
        <v>9495478.6020000018</v>
      </c>
      <c r="G126" s="30"/>
    </row>
    <row r="127" spans="1:7" ht="12" customHeight="1">
      <c r="A127" s="13"/>
      <c r="B127" s="14" t="s">
        <v>90</v>
      </c>
      <c r="C127" s="22"/>
      <c r="D127" s="23"/>
      <c r="E127" s="24">
        <v>25.51</v>
      </c>
      <c r="G127" s="30"/>
    </row>
    <row r="128" spans="1:7" ht="13.5" customHeight="1">
      <c r="A128" s="13"/>
      <c r="B128" s="14" t="s">
        <v>91</v>
      </c>
      <c r="C128" s="22"/>
      <c r="D128" s="23"/>
      <c r="E128" s="24">
        <v>26.53</v>
      </c>
    </row>
    <row r="129" spans="1:5" ht="10.9" customHeight="1">
      <c r="A129" s="25"/>
      <c r="B129" s="26"/>
      <c r="C129" s="27"/>
      <c r="D129" s="28"/>
      <c r="E129" s="29"/>
    </row>
    <row r="130" spans="1:5" ht="10.9" customHeight="1">
      <c r="A130" s="25"/>
      <c r="B130" s="26"/>
      <c r="C130" s="27"/>
      <c r="D130" s="28"/>
      <c r="E130" s="29"/>
    </row>
    <row r="131" spans="1:5" ht="10.9" customHeight="1">
      <c r="A131" s="1"/>
      <c r="B131" s="1"/>
      <c r="C131" s="18"/>
      <c r="D131" s="18"/>
      <c r="E131" s="18"/>
    </row>
    <row r="132" spans="1:5" ht="10.9" customHeight="1">
      <c r="A132" s="1"/>
      <c r="B132" s="15" t="s">
        <v>97</v>
      </c>
      <c r="C132" s="18"/>
      <c r="D132" s="18"/>
      <c r="E132" s="18"/>
    </row>
    <row r="133" spans="1:5" ht="12.75" customHeight="1">
      <c r="A133" s="1"/>
      <c r="B133" s="15"/>
      <c r="C133" s="18"/>
      <c r="D133" s="18"/>
      <c r="E133" s="18"/>
    </row>
    <row r="134" spans="1:5" ht="12.75" customHeight="1">
      <c r="A134" s="1"/>
      <c r="B134" s="15" t="s">
        <v>62</v>
      </c>
      <c r="C134" s="18"/>
      <c r="D134" s="18"/>
      <c r="E134" s="18"/>
    </row>
    <row r="135" spans="1:5" ht="12.75" customHeight="1">
      <c r="A135" s="1"/>
      <c r="B135" s="15"/>
      <c r="C135" s="18"/>
      <c r="D135" s="18"/>
      <c r="E135" s="18"/>
    </row>
    <row r="136" spans="1:5" ht="12.75" customHeight="1">
      <c r="A136" s="1"/>
      <c r="B136" s="15" t="s">
        <v>102</v>
      </c>
      <c r="C136" s="18"/>
      <c r="D136" s="18"/>
      <c r="E136" s="18"/>
    </row>
    <row r="137" spans="1:5" ht="12.75" customHeight="1">
      <c r="A137" s="1"/>
      <c r="B137" s="15"/>
      <c r="C137" s="18"/>
      <c r="D137" s="18"/>
      <c r="E137" s="18"/>
    </row>
    <row r="138" spans="1:5" ht="12.75" customHeight="1">
      <c r="A138" s="1"/>
      <c r="B138" s="15" t="s">
        <v>98</v>
      </c>
      <c r="C138" s="18"/>
      <c r="D138" s="18"/>
      <c r="E138" s="18"/>
    </row>
    <row r="139" spans="1:5" ht="12" customHeight="1"/>
    <row r="140" spans="1:5" ht="7.9" customHeight="1"/>
    <row r="141" spans="1:5" ht="12" customHeight="1">
      <c r="A141" s="1"/>
      <c r="B141" s="36" t="s">
        <v>85</v>
      </c>
      <c r="C141" s="36"/>
      <c r="D141" s="36"/>
      <c r="E141" s="36"/>
    </row>
    <row r="142" spans="1:5" ht="10.9" customHeight="1">
      <c r="A142" s="1"/>
      <c r="B142" s="1"/>
      <c r="C142" s="1"/>
      <c r="D142" s="1"/>
      <c r="E142" s="1"/>
    </row>
    <row r="143" spans="1:5" ht="10.9" customHeight="1">
      <c r="A143" s="1"/>
      <c r="B143" s="1"/>
      <c r="C143" s="1"/>
      <c r="D143" s="1"/>
      <c r="E143" s="1"/>
    </row>
    <row r="144" spans="1:5" ht="10.9" customHeight="1">
      <c r="A144" s="1"/>
      <c r="B144" s="1"/>
      <c r="C144" s="1"/>
      <c r="D144" s="1"/>
      <c r="E144" s="1"/>
    </row>
    <row r="145" spans="1:5" ht="16.149999999999999" customHeight="1">
      <c r="A145" s="35" t="s">
        <v>0</v>
      </c>
      <c r="B145" s="35"/>
      <c r="C145" s="35"/>
      <c r="D145" s="35"/>
      <c r="E145" s="35"/>
    </row>
    <row r="146" spans="1:5" ht="10.9" customHeight="1">
      <c r="A146" s="33" t="s">
        <v>1</v>
      </c>
      <c r="B146" s="33"/>
      <c r="C146" s="33"/>
      <c r="D146" s="33"/>
      <c r="E146" s="33"/>
    </row>
    <row r="147" spans="1:5" ht="13.15" customHeight="1">
      <c r="A147" s="33" t="s">
        <v>99</v>
      </c>
      <c r="B147" s="33"/>
      <c r="C147" s="33"/>
      <c r="D147" s="33"/>
      <c r="E147" s="33"/>
    </row>
    <row r="148" spans="1:5" ht="10.9" customHeight="1">
      <c r="A148" s="1"/>
      <c r="B148" s="1"/>
      <c r="C148" s="1"/>
      <c r="D148" s="1"/>
      <c r="E148" s="1"/>
    </row>
    <row r="149" spans="1:5" ht="10.9" customHeight="1">
      <c r="A149" s="1"/>
      <c r="B149" s="1"/>
      <c r="C149" s="34" t="s">
        <v>2</v>
      </c>
      <c r="D149" s="34"/>
      <c r="E149" s="34"/>
    </row>
    <row r="150" spans="1:5" ht="12" customHeight="1">
      <c r="A150" s="1"/>
      <c r="B150" s="1"/>
      <c r="C150" s="1"/>
      <c r="D150" s="2" t="s">
        <v>3</v>
      </c>
      <c r="E150" s="3" t="s">
        <v>67</v>
      </c>
    </row>
    <row r="151" spans="1:5" ht="12" customHeight="1">
      <c r="A151" s="1"/>
      <c r="B151" s="1"/>
      <c r="C151" s="1"/>
      <c r="D151" s="2" t="s">
        <v>4</v>
      </c>
      <c r="E151" s="3" t="s">
        <v>68</v>
      </c>
    </row>
    <row r="152" spans="1:5" ht="12" customHeight="1">
      <c r="A152" s="1"/>
      <c r="B152" s="1"/>
      <c r="C152" s="1"/>
      <c r="D152" s="2" t="s">
        <v>5</v>
      </c>
      <c r="E152" s="4">
        <v>8</v>
      </c>
    </row>
    <row r="153" spans="1:5" ht="12" customHeight="1">
      <c r="A153" s="1"/>
      <c r="B153" s="1"/>
      <c r="C153" s="1"/>
      <c r="D153" s="2" t="s">
        <v>6</v>
      </c>
      <c r="E153" s="4">
        <v>17</v>
      </c>
    </row>
    <row r="154" spans="1:5" ht="12" customHeight="1">
      <c r="A154" s="1"/>
      <c r="B154" s="1"/>
      <c r="C154" s="1"/>
      <c r="D154" s="2" t="s">
        <v>7</v>
      </c>
      <c r="E154" s="4">
        <v>527</v>
      </c>
    </row>
    <row r="155" spans="1:5" ht="12" customHeight="1">
      <c r="A155" s="1"/>
      <c r="B155" s="1"/>
      <c r="C155" s="1"/>
      <c r="D155" s="2" t="s">
        <v>8</v>
      </c>
      <c r="E155" s="4">
        <v>1197</v>
      </c>
    </row>
    <row r="156" spans="1:5" ht="12" customHeight="1">
      <c r="A156" s="1"/>
      <c r="B156" s="1"/>
      <c r="C156" s="1"/>
      <c r="D156" s="2" t="s">
        <v>9</v>
      </c>
      <c r="E156" s="4">
        <v>16</v>
      </c>
    </row>
    <row r="157" spans="1:5" ht="12" customHeight="1">
      <c r="A157" s="1"/>
      <c r="B157" s="1"/>
      <c r="C157" s="1"/>
      <c r="D157" s="2" t="s">
        <v>10</v>
      </c>
      <c r="E157" s="4">
        <v>8</v>
      </c>
    </row>
    <row r="158" spans="1:5" ht="12" customHeight="1">
      <c r="A158" s="1"/>
      <c r="B158" s="1"/>
      <c r="C158" s="1"/>
      <c r="D158" s="2" t="s">
        <v>11</v>
      </c>
      <c r="E158" s="4">
        <v>0</v>
      </c>
    </row>
    <row r="159" spans="1:5" ht="12" customHeight="1">
      <c r="A159" s="1"/>
      <c r="B159" s="1"/>
      <c r="C159" s="1"/>
      <c r="D159" s="2" t="s">
        <v>12</v>
      </c>
      <c r="E159" s="4">
        <v>5694</v>
      </c>
    </row>
    <row r="160" spans="1:5" ht="12" customHeight="1">
      <c r="A160" s="5" t="s">
        <v>13</v>
      </c>
      <c r="B160" s="6" t="s">
        <v>86</v>
      </c>
      <c r="C160" s="1"/>
      <c r="D160" s="1"/>
      <c r="E160" s="1"/>
    </row>
    <row r="161" spans="1:5" ht="10.9" customHeight="1">
      <c r="A161" s="1"/>
      <c r="B161" s="1"/>
      <c r="C161" s="1"/>
      <c r="D161" s="1"/>
      <c r="E161" s="1"/>
    </row>
    <row r="162" spans="1:5" ht="45" customHeight="1">
      <c r="A162" s="7" t="s">
        <v>14</v>
      </c>
      <c r="B162" s="7" t="s">
        <v>15</v>
      </c>
      <c r="C162" s="7" t="s">
        <v>16</v>
      </c>
      <c r="D162" s="7" t="s">
        <v>71</v>
      </c>
      <c r="E162" s="7" t="s">
        <v>70</v>
      </c>
    </row>
    <row r="163" spans="1:5" ht="22.15" customHeight="1">
      <c r="A163" s="8">
        <v>1</v>
      </c>
      <c r="B163" s="9" t="s">
        <v>92</v>
      </c>
      <c r="C163" s="16"/>
      <c r="D163" s="16"/>
      <c r="E163" s="17">
        <f>E164+E171</f>
        <v>3670658.6399999997</v>
      </c>
    </row>
    <row r="164" spans="1:5" ht="12.95" customHeight="1">
      <c r="A164" s="10" t="s">
        <v>17</v>
      </c>
      <c r="B164" s="9" t="s">
        <v>93</v>
      </c>
      <c r="C164" s="16"/>
      <c r="D164" s="16"/>
      <c r="E164" s="17">
        <f>SUM(E165:E170)</f>
        <v>2165450.6879999996</v>
      </c>
    </row>
    <row r="165" spans="1:5" ht="10.9" customHeight="1">
      <c r="A165" s="11" t="s">
        <v>18</v>
      </c>
      <c r="B165" s="12" t="s">
        <v>74</v>
      </c>
      <c r="C165" s="16">
        <v>4.7</v>
      </c>
      <c r="D165" s="16">
        <v>17300</v>
      </c>
      <c r="E165" s="16">
        <f>C165*D165*12</f>
        <v>975720</v>
      </c>
    </row>
    <row r="166" spans="1:5" ht="10.9" customHeight="1">
      <c r="A166" s="11" t="s">
        <v>20</v>
      </c>
      <c r="B166" s="12" t="s">
        <v>75</v>
      </c>
      <c r="C166" s="16">
        <v>2.74</v>
      </c>
      <c r="D166" s="16">
        <v>17300</v>
      </c>
      <c r="E166" s="16">
        <f>C166*D166*12</f>
        <v>568824.00000000012</v>
      </c>
    </row>
    <row r="167" spans="1:5" ht="10.9" customHeight="1">
      <c r="A167" s="11" t="s">
        <v>88</v>
      </c>
      <c r="B167" s="12" t="s">
        <v>76</v>
      </c>
      <c r="C167" s="16">
        <v>30.2</v>
      </c>
      <c r="D167" s="16">
        <f>E165</f>
        <v>975720</v>
      </c>
      <c r="E167" s="16">
        <f>C167*D167/100</f>
        <v>294667.44</v>
      </c>
    </row>
    <row r="168" spans="1:5" ht="10.9" customHeight="1">
      <c r="A168" s="11" t="s">
        <v>94</v>
      </c>
      <c r="B168" s="12" t="s">
        <v>77</v>
      </c>
      <c r="C168" s="16">
        <v>30.2</v>
      </c>
      <c r="D168" s="16">
        <f>E166</f>
        <v>568824.00000000012</v>
      </c>
      <c r="E168" s="16">
        <f>C168*D168/100</f>
        <v>171784.84800000006</v>
      </c>
    </row>
    <row r="169" spans="1:5" ht="10.9" customHeight="1">
      <c r="A169" s="11" t="s">
        <v>95</v>
      </c>
      <c r="B169" s="12" t="s">
        <v>78</v>
      </c>
      <c r="C169" s="16" t="s">
        <v>19</v>
      </c>
      <c r="D169" s="16" t="s">
        <v>19</v>
      </c>
      <c r="E169" s="16">
        <f>E165*0.1</f>
        <v>97572</v>
      </c>
    </row>
    <row r="170" spans="1:5" ht="10.9" customHeight="1">
      <c r="A170" s="11" t="s">
        <v>96</v>
      </c>
      <c r="B170" s="12" t="s">
        <v>21</v>
      </c>
      <c r="C170" s="16" t="s">
        <v>19</v>
      </c>
      <c r="D170" s="16" t="s">
        <v>19</v>
      </c>
      <c r="E170" s="16">
        <f>E166*0.1</f>
        <v>56882.400000000016</v>
      </c>
    </row>
    <row r="171" spans="1:5" ht="12.95" customHeight="1">
      <c r="A171" s="10" t="s">
        <v>22</v>
      </c>
      <c r="B171" s="9" t="s">
        <v>89</v>
      </c>
      <c r="C171" s="16"/>
      <c r="D171" s="16"/>
      <c r="E171" s="17">
        <f>E172+E173+E174+E175</f>
        <v>1505207.952</v>
      </c>
    </row>
    <row r="172" spans="1:5" ht="10.9" customHeight="1">
      <c r="A172" s="19" t="s">
        <v>23</v>
      </c>
      <c r="B172" s="12" t="s">
        <v>79</v>
      </c>
      <c r="C172" s="16">
        <v>4.26</v>
      </c>
      <c r="D172" s="16">
        <v>17300</v>
      </c>
      <c r="E172" s="16">
        <f>C172*D172*12</f>
        <v>884376</v>
      </c>
    </row>
    <row r="173" spans="1:5" ht="10.9" customHeight="1">
      <c r="A173" s="11" t="s">
        <v>26</v>
      </c>
      <c r="B173" s="12" t="s">
        <v>80</v>
      </c>
      <c r="C173" s="16">
        <v>30.2</v>
      </c>
      <c r="D173" s="16">
        <f>E172</f>
        <v>884376</v>
      </c>
      <c r="E173" s="16">
        <f>C173*D173/100</f>
        <v>267081.55199999997</v>
      </c>
    </row>
    <row r="174" spans="1:5" ht="10.9" customHeight="1">
      <c r="A174" s="11" t="s">
        <v>81</v>
      </c>
      <c r="B174" s="12" t="s">
        <v>24</v>
      </c>
      <c r="C174" s="16" t="s">
        <v>19</v>
      </c>
      <c r="D174" s="16" t="s">
        <v>19</v>
      </c>
      <c r="E174" s="16">
        <f>E172*0.3</f>
        <v>265312.8</v>
      </c>
    </row>
    <row r="175" spans="1:5" ht="10.9" customHeight="1">
      <c r="A175" s="11" t="s">
        <v>82</v>
      </c>
      <c r="B175" s="12" t="s">
        <v>25</v>
      </c>
      <c r="C175" s="16" t="s">
        <v>19</v>
      </c>
      <c r="D175" s="16" t="s">
        <v>19</v>
      </c>
      <c r="E175" s="16">
        <f>E172*0.1</f>
        <v>88437.6</v>
      </c>
    </row>
    <row r="176" spans="1:5" ht="15" customHeight="1">
      <c r="A176" s="8">
        <v>2</v>
      </c>
      <c r="B176" s="9" t="s">
        <v>27</v>
      </c>
      <c r="C176" s="16"/>
      <c r="D176" s="16"/>
      <c r="E176" s="17">
        <f>SUM(E177:E182)</f>
        <v>1779286.23</v>
      </c>
    </row>
    <row r="177" spans="1:5" ht="10.9" customHeight="1">
      <c r="A177" s="11" t="s">
        <v>28</v>
      </c>
      <c r="B177" s="12" t="s">
        <v>29</v>
      </c>
      <c r="C177" s="16">
        <v>1740.41</v>
      </c>
      <c r="D177" s="16">
        <f>E177/C177</f>
        <v>227.76771565320814</v>
      </c>
      <c r="E177" s="16">
        <v>396409.21</v>
      </c>
    </row>
    <row r="178" spans="1:5" ht="10.9" customHeight="1">
      <c r="A178" s="11" t="s">
        <v>30</v>
      </c>
      <c r="B178" s="12" t="s">
        <v>31</v>
      </c>
      <c r="C178" s="16">
        <v>552.13</v>
      </c>
      <c r="D178" s="16">
        <f>E178/C178</f>
        <v>499.88227410211363</v>
      </c>
      <c r="E178" s="16">
        <v>276000</v>
      </c>
    </row>
    <row r="179" spans="1:5" ht="10.9" customHeight="1">
      <c r="A179" s="11" t="s">
        <v>32</v>
      </c>
      <c r="B179" s="12" t="s">
        <v>33</v>
      </c>
      <c r="C179" s="16">
        <f>E179/D179</f>
        <v>326940</v>
      </c>
      <c r="D179" s="16">
        <v>2.89</v>
      </c>
      <c r="E179" s="16">
        <v>944856.6</v>
      </c>
    </row>
    <row r="180" spans="1:5" ht="10.9" customHeight="1">
      <c r="A180" s="11" t="s">
        <v>34</v>
      </c>
      <c r="B180" s="12" t="s">
        <v>35</v>
      </c>
      <c r="C180" s="16">
        <f>E180/D180</f>
        <v>1420.5457707799342</v>
      </c>
      <c r="D180" s="16">
        <v>54.62</v>
      </c>
      <c r="E180" s="16">
        <v>77590.210000000006</v>
      </c>
    </row>
    <row r="181" spans="1:5" ht="10.9" customHeight="1">
      <c r="A181" s="11" t="s">
        <v>36</v>
      </c>
      <c r="B181" s="12" t="s">
        <v>38</v>
      </c>
      <c r="C181" s="16">
        <v>2598.1999999999998</v>
      </c>
      <c r="D181" s="16">
        <f>E181/C181</f>
        <v>6.9265991840504961</v>
      </c>
      <c r="E181" s="16">
        <v>17996.689999999999</v>
      </c>
    </row>
    <row r="182" spans="1:5" ht="10.9" customHeight="1">
      <c r="A182" s="11" t="s">
        <v>37</v>
      </c>
      <c r="B182" s="12" t="s">
        <v>39</v>
      </c>
      <c r="C182" s="16">
        <v>357.68</v>
      </c>
      <c r="D182" s="16">
        <f>E182/C182</f>
        <v>185.73451129501231</v>
      </c>
      <c r="E182" s="16">
        <v>66433.52</v>
      </c>
    </row>
    <row r="183" spans="1:5" ht="15" customHeight="1">
      <c r="A183" s="8">
        <v>3</v>
      </c>
      <c r="B183" s="9" t="s">
        <v>41</v>
      </c>
      <c r="C183" s="16"/>
      <c r="D183" s="16"/>
      <c r="E183" s="17">
        <f>E184+E185+E186+E187+E188+E189+E190+E191+E192+E193</f>
        <v>3143695.26</v>
      </c>
    </row>
    <row r="184" spans="1:5" ht="10.5" customHeight="1">
      <c r="A184" s="11" t="s">
        <v>42</v>
      </c>
      <c r="B184" s="12" t="s">
        <v>43</v>
      </c>
      <c r="C184" s="16">
        <v>16</v>
      </c>
      <c r="D184" s="16">
        <f t="shared" ref="D184:D189" si="2">E184/C184</f>
        <v>102562.0125</v>
      </c>
      <c r="E184" s="16">
        <v>1640992.2</v>
      </c>
    </row>
    <row r="185" spans="1:5" ht="10.5" customHeight="1">
      <c r="A185" s="11" t="s">
        <v>44</v>
      </c>
      <c r="B185" s="12" t="s">
        <v>45</v>
      </c>
      <c r="C185" s="16">
        <v>527</v>
      </c>
      <c r="D185" s="16">
        <f t="shared" si="2"/>
        <v>208.96148007590133</v>
      </c>
      <c r="E185" s="16">
        <v>110122.7</v>
      </c>
    </row>
    <row r="186" spans="1:5" ht="10.9" customHeight="1">
      <c r="A186" s="11" t="s">
        <v>46</v>
      </c>
      <c r="B186" s="12" t="s">
        <v>47</v>
      </c>
      <c r="C186" s="16">
        <v>8</v>
      </c>
      <c r="D186" s="16">
        <f t="shared" si="2"/>
        <v>117901.395</v>
      </c>
      <c r="E186" s="16">
        <v>943211.16</v>
      </c>
    </row>
    <row r="187" spans="1:5" ht="10.9" customHeight="1">
      <c r="A187" s="11" t="s">
        <v>48</v>
      </c>
      <c r="B187" s="12" t="s">
        <v>49</v>
      </c>
      <c r="C187" s="16">
        <v>29173.9</v>
      </c>
      <c r="D187" s="16">
        <f t="shared" si="2"/>
        <v>6.0663798806467417</v>
      </c>
      <c r="E187" s="16">
        <v>176979.96</v>
      </c>
    </row>
    <row r="188" spans="1:5" ht="10.9" customHeight="1">
      <c r="A188" s="11" t="s">
        <v>50</v>
      </c>
      <c r="B188" s="12" t="s">
        <v>51</v>
      </c>
      <c r="C188" s="16">
        <v>1100</v>
      </c>
      <c r="D188" s="16">
        <f t="shared" si="2"/>
        <v>96.448081818181819</v>
      </c>
      <c r="E188" s="16">
        <v>106092.89</v>
      </c>
    </row>
    <row r="189" spans="1:5" ht="10.9" customHeight="1">
      <c r="A189" s="11" t="s">
        <v>52</v>
      </c>
      <c r="B189" s="12" t="s">
        <v>53</v>
      </c>
      <c r="C189" s="16">
        <v>166</v>
      </c>
      <c r="D189" s="16">
        <f t="shared" si="2"/>
        <v>274.0607831325301</v>
      </c>
      <c r="E189" s="16">
        <v>45494.09</v>
      </c>
    </row>
    <row r="190" spans="1:5" ht="10.9" customHeight="1">
      <c r="A190" s="11" t="s">
        <v>54</v>
      </c>
      <c r="B190" s="12" t="s">
        <v>55</v>
      </c>
      <c r="C190" s="16">
        <v>0.33</v>
      </c>
      <c r="D190" s="16">
        <f>E190/C190</f>
        <v>25357.575757575756</v>
      </c>
      <c r="E190" s="16">
        <v>8368</v>
      </c>
    </row>
    <row r="191" spans="1:5" ht="10.9" customHeight="1">
      <c r="A191" s="11" t="s">
        <v>56</v>
      </c>
      <c r="B191" s="12" t="s">
        <v>57</v>
      </c>
      <c r="C191" s="16">
        <v>0</v>
      </c>
      <c r="D191" s="16">
        <v>0</v>
      </c>
      <c r="E191" s="16">
        <v>0</v>
      </c>
    </row>
    <row r="192" spans="1:5" ht="10.9" customHeight="1">
      <c r="A192" s="11" t="s">
        <v>58</v>
      </c>
      <c r="B192" s="12" t="s">
        <v>59</v>
      </c>
      <c r="C192" s="16">
        <v>0</v>
      </c>
      <c r="D192" s="16">
        <v>0</v>
      </c>
      <c r="E192" s="16">
        <v>0</v>
      </c>
    </row>
    <row r="193" spans="1:7" ht="10.9" customHeight="1">
      <c r="A193" s="11" t="s">
        <v>83</v>
      </c>
      <c r="B193" s="12" t="s">
        <v>40</v>
      </c>
      <c r="C193" s="16" t="s">
        <v>19</v>
      </c>
      <c r="D193" s="16" t="s">
        <v>19</v>
      </c>
      <c r="E193" s="16">
        <v>112434.26</v>
      </c>
    </row>
    <row r="194" spans="1:7" ht="12.95" customHeight="1">
      <c r="A194" s="8">
        <v>4</v>
      </c>
      <c r="B194" s="9" t="s">
        <v>60</v>
      </c>
      <c r="C194" s="16"/>
      <c r="D194" s="16"/>
      <c r="E194" s="17">
        <f>F195/1.06*0.06</f>
        <v>0</v>
      </c>
    </row>
    <row r="195" spans="1:7" ht="15" customHeight="1">
      <c r="A195" s="13"/>
      <c r="B195" s="14" t="s">
        <v>61</v>
      </c>
      <c r="C195" s="20"/>
      <c r="D195" s="20"/>
      <c r="E195" s="21">
        <f>E163+E176+E183+E194</f>
        <v>8593640.129999999</v>
      </c>
      <c r="G195" s="30"/>
    </row>
    <row r="196" spans="1:7" ht="12" customHeight="1">
      <c r="A196" s="13"/>
      <c r="B196" s="14" t="s">
        <v>90</v>
      </c>
      <c r="C196" s="22"/>
      <c r="D196" s="23"/>
      <c r="E196" s="24">
        <v>25.51</v>
      </c>
      <c r="G196" s="30"/>
    </row>
    <row r="197" spans="1:7" ht="13.5" customHeight="1">
      <c r="A197" s="13"/>
      <c r="B197" s="14" t="s">
        <v>91</v>
      </c>
      <c r="C197" s="22"/>
      <c r="D197" s="23"/>
      <c r="E197" s="24">
        <v>26.53</v>
      </c>
    </row>
    <row r="198" spans="1:7" ht="10.9" customHeight="1">
      <c r="A198" s="25"/>
      <c r="B198" s="26"/>
      <c r="C198" s="27"/>
      <c r="D198" s="28"/>
      <c r="E198" s="29"/>
    </row>
    <row r="199" spans="1:7" ht="10.9" customHeight="1">
      <c r="A199" s="25"/>
      <c r="B199" s="26"/>
      <c r="C199" s="27"/>
      <c r="D199" s="28"/>
      <c r="E199" s="29"/>
    </row>
    <row r="200" spans="1:7" ht="10.9" customHeight="1">
      <c r="A200" s="25"/>
      <c r="B200" s="26"/>
      <c r="C200" s="27"/>
      <c r="D200" s="28"/>
      <c r="E200" s="29"/>
    </row>
    <row r="201" spans="1:7" ht="10.9" customHeight="1">
      <c r="A201" s="1"/>
      <c r="B201" s="1"/>
      <c r="C201" s="18"/>
      <c r="D201" s="18"/>
      <c r="E201" s="18"/>
    </row>
    <row r="202" spans="1:7" ht="10.9" customHeight="1">
      <c r="A202" s="1"/>
      <c r="B202" s="15" t="s">
        <v>97</v>
      </c>
      <c r="C202" s="18"/>
      <c r="D202" s="18"/>
      <c r="E202" s="18"/>
    </row>
    <row r="203" spans="1:7" ht="12.75" customHeight="1">
      <c r="A203" s="1"/>
      <c r="B203" s="15"/>
      <c r="C203" s="18"/>
      <c r="D203" s="18"/>
      <c r="E203" s="18"/>
    </row>
    <row r="204" spans="1:7" ht="12.75" customHeight="1">
      <c r="A204" s="1"/>
      <c r="B204" s="15" t="s">
        <v>62</v>
      </c>
      <c r="C204" s="18"/>
      <c r="D204" s="18"/>
      <c r="E204" s="18"/>
    </row>
    <row r="205" spans="1:7" ht="12.75" customHeight="1">
      <c r="A205" s="1"/>
      <c r="B205" s="15"/>
      <c r="C205" s="18"/>
      <c r="D205" s="18"/>
      <c r="E205" s="18"/>
    </row>
    <row r="206" spans="1:7" ht="12.75" customHeight="1">
      <c r="A206" s="1"/>
      <c r="B206" s="15" t="s">
        <v>103</v>
      </c>
      <c r="C206" s="18"/>
      <c r="D206" s="18"/>
      <c r="E206" s="18"/>
    </row>
    <row r="207" spans="1:7" ht="12.75" customHeight="1">
      <c r="A207" s="1"/>
      <c r="B207" s="15"/>
      <c r="C207" s="18"/>
      <c r="D207" s="18"/>
      <c r="E207" s="18"/>
    </row>
    <row r="208" spans="1:7" ht="12.75" customHeight="1">
      <c r="A208" s="1"/>
      <c r="B208" s="15" t="s">
        <v>98</v>
      </c>
      <c r="C208" s="18"/>
      <c r="D208" s="18"/>
      <c r="E208" s="18"/>
    </row>
    <row r="209" spans="1:5" ht="12" customHeight="1"/>
    <row r="210" spans="1:5" ht="12" customHeight="1"/>
    <row r="211" spans="1:5" ht="12" customHeight="1">
      <c r="A211" s="1"/>
      <c r="B211" s="36" t="s">
        <v>85</v>
      </c>
      <c r="C211" s="36"/>
      <c r="D211" s="36"/>
      <c r="E211" s="36"/>
    </row>
    <row r="212" spans="1:5" ht="10.9" customHeight="1">
      <c r="A212" s="1"/>
      <c r="B212" s="1"/>
      <c r="C212" s="1"/>
      <c r="D212" s="1"/>
      <c r="E212" s="1"/>
    </row>
    <row r="213" spans="1:5" ht="10.9" customHeight="1">
      <c r="A213" s="1"/>
      <c r="B213" s="1"/>
      <c r="C213" s="1"/>
      <c r="D213" s="1"/>
      <c r="E213" s="1"/>
    </row>
    <row r="214" spans="1:5" ht="10.9" customHeight="1">
      <c r="A214" s="1"/>
      <c r="B214" s="1"/>
      <c r="C214" s="1"/>
      <c r="D214" s="1"/>
      <c r="E214" s="1"/>
    </row>
    <row r="215" spans="1:5" ht="16.149999999999999" customHeight="1">
      <c r="A215" s="35" t="s">
        <v>0</v>
      </c>
      <c r="B215" s="35"/>
      <c r="C215" s="35"/>
      <c r="D215" s="35"/>
      <c r="E215" s="35"/>
    </row>
    <row r="216" spans="1:5" ht="10.9" customHeight="1">
      <c r="A216" s="33" t="s">
        <v>1</v>
      </c>
      <c r="B216" s="33"/>
      <c r="C216" s="33"/>
      <c r="D216" s="33"/>
      <c r="E216" s="33"/>
    </row>
    <row r="217" spans="1:5" ht="13.15" customHeight="1">
      <c r="A217" s="33" t="s">
        <v>99</v>
      </c>
      <c r="B217" s="33"/>
      <c r="C217" s="33"/>
      <c r="D217" s="33"/>
      <c r="E217" s="33"/>
    </row>
    <row r="218" spans="1:5" ht="10.9" customHeight="1">
      <c r="A218" s="1"/>
      <c r="B218" s="1"/>
      <c r="C218" s="1"/>
      <c r="D218" s="1"/>
      <c r="E218" s="1"/>
    </row>
    <row r="219" spans="1:5" ht="10.9" customHeight="1">
      <c r="A219" s="1"/>
      <c r="B219" s="1"/>
      <c r="C219" s="34" t="s">
        <v>2</v>
      </c>
      <c r="D219" s="34"/>
      <c r="E219" s="34"/>
    </row>
    <row r="220" spans="1:5" ht="12" customHeight="1">
      <c r="A220" s="1"/>
      <c r="B220" s="1"/>
      <c r="C220" s="1"/>
      <c r="D220" s="2" t="s">
        <v>3</v>
      </c>
      <c r="E220" s="4" t="s">
        <v>72</v>
      </c>
    </row>
    <row r="221" spans="1:5" ht="12" customHeight="1">
      <c r="A221" s="1"/>
      <c r="B221" s="1"/>
      <c r="C221" s="1"/>
      <c r="D221" s="2" t="s">
        <v>4</v>
      </c>
      <c r="E221" s="3" t="s">
        <v>69</v>
      </c>
    </row>
    <row r="222" spans="1:5" ht="12" customHeight="1">
      <c r="A222" s="1"/>
      <c r="B222" s="1"/>
      <c r="C222" s="1"/>
      <c r="D222" s="2" t="s">
        <v>5</v>
      </c>
      <c r="E222" s="4">
        <v>4</v>
      </c>
    </row>
    <row r="223" spans="1:5" ht="12" customHeight="1">
      <c r="A223" s="1"/>
      <c r="B223" s="1"/>
      <c r="C223" s="1"/>
      <c r="D223" s="2" t="s">
        <v>6</v>
      </c>
      <c r="E223" s="4">
        <v>17</v>
      </c>
    </row>
    <row r="224" spans="1:5" ht="12" customHeight="1">
      <c r="A224" s="1"/>
      <c r="B224" s="1"/>
      <c r="C224" s="1"/>
      <c r="D224" s="2" t="s">
        <v>7</v>
      </c>
      <c r="E224" s="4">
        <v>255</v>
      </c>
    </row>
    <row r="225" spans="1:5" ht="12" customHeight="1">
      <c r="A225" s="1"/>
      <c r="B225" s="1"/>
      <c r="C225" s="1"/>
      <c r="D225" s="2" t="s">
        <v>8</v>
      </c>
      <c r="E225" s="4">
        <v>571</v>
      </c>
    </row>
    <row r="226" spans="1:5" ht="12" customHeight="1">
      <c r="A226" s="1"/>
      <c r="B226" s="1"/>
      <c r="C226" s="1"/>
      <c r="D226" s="2" t="s">
        <v>9</v>
      </c>
      <c r="E226" s="4">
        <v>8</v>
      </c>
    </row>
    <row r="227" spans="1:5" ht="12" customHeight="1">
      <c r="A227" s="1"/>
      <c r="B227" s="1"/>
      <c r="C227" s="1"/>
      <c r="D227" s="2" t="s">
        <v>10</v>
      </c>
      <c r="E227" s="4">
        <v>4</v>
      </c>
    </row>
    <row r="228" spans="1:5" ht="12" customHeight="1">
      <c r="A228" s="1"/>
      <c r="B228" s="1"/>
      <c r="C228" s="1"/>
      <c r="D228" s="2" t="s">
        <v>11</v>
      </c>
      <c r="E228" s="4">
        <v>0</v>
      </c>
    </row>
    <row r="229" spans="1:5" ht="12" customHeight="1">
      <c r="A229" s="1"/>
      <c r="B229" s="1"/>
      <c r="C229" s="1"/>
      <c r="D229" s="2" t="s">
        <v>12</v>
      </c>
      <c r="E229" s="4">
        <v>2859</v>
      </c>
    </row>
    <row r="230" spans="1:5" ht="12" customHeight="1">
      <c r="A230" s="5" t="s">
        <v>13</v>
      </c>
      <c r="B230" s="6" t="s">
        <v>87</v>
      </c>
      <c r="C230" s="1"/>
      <c r="D230" s="1"/>
      <c r="E230" s="1"/>
    </row>
    <row r="231" spans="1:5" ht="10.9" customHeight="1">
      <c r="A231" s="1"/>
      <c r="B231" s="1"/>
      <c r="C231" s="1"/>
      <c r="D231" s="1"/>
      <c r="E231" s="1"/>
    </row>
    <row r="232" spans="1:5" ht="45" customHeight="1">
      <c r="A232" s="7" t="s">
        <v>14</v>
      </c>
      <c r="B232" s="7" t="s">
        <v>15</v>
      </c>
      <c r="C232" s="7" t="s">
        <v>16</v>
      </c>
      <c r="D232" s="7" t="s">
        <v>71</v>
      </c>
      <c r="E232" s="7" t="s">
        <v>70</v>
      </c>
    </row>
    <row r="233" spans="1:5" ht="22.15" customHeight="1">
      <c r="A233" s="8">
        <v>1</v>
      </c>
      <c r="B233" s="9" t="s">
        <v>92</v>
      </c>
      <c r="C233" s="16"/>
      <c r="D233" s="16"/>
      <c r="E233" s="17">
        <f>E234+E241</f>
        <v>1792509.7439999999</v>
      </c>
    </row>
    <row r="234" spans="1:5" ht="12.95" customHeight="1">
      <c r="A234" s="10" t="s">
        <v>17</v>
      </c>
      <c r="B234" s="9" t="s">
        <v>93</v>
      </c>
      <c r="C234" s="16"/>
      <c r="D234" s="16"/>
      <c r="E234" s="17">
        <f>SUM(E235:E240)</f>
        <v>1068172.584</v>
      </c>
    </row>
    <row r="235" spans="1:5" ht="10.9" customHeight="1">
      <c r="A235" s="11" t="s">
        <v>18</v>
      </c>
      <c r="B235" s="12" t="s">
        <v>74</v>
      </c>
      <c r="C235" s="16">
        <v>2.36</v>
      </c>
      <c r="D235" s="16">
        <v>17300</v>
      </c>
      <c r="E235" s="16">
        <f>C235*D235*12</f>
        <v>489936</v>
      </c>
    </row>
    <row r="236" spans="1:5" ht="10.9" customHeight="1">
      <c r="A236" s="11" t="s">
        <v>20</v>
      </c>
      <c r="B236" s="12" t="s">
        <v>75</v>
      </c>
      <c r="C236" s="16">
        <v>1.31</v>
      </c>
      <c r="D236" s="16">
        <v>17300</v>
      </c>
      <c r="E236" s="16">
        <f>C236*D236*12</f>
        <v>271956</v>
      </c>
    </row>
    <row r="237" spans="1:5" ht="10.9" customHeight="1">
      <c r="A237" s="11" t="s">
        <v>88</v>
      </c>
      <c r="B237" s="12" t="s">
        <v>76</v>
      </c>
      <c r="C237" s="16">
        <v>30.2</v>
      </c>
      <c r="D237" s="16">
        <f>E235</f>
        <v>489936</v>
      </c>
      <c r="E237" s="16">
        <f>C237*D237/100</f>
        <v>147960.67199999999</v>
      </c>
    </row>
    <row r="238" spans="1:5" ht="10.9" customHeight="1">
      <c r="A238" s="11" t="s">
        <v>94</v>
      </c>
      <c r="B238" s="12" t="s">
        <v>77</v>
      </c>
      <c r="C238" s="16">
        <v>30.2</v>
      </c>
      <c r="D238" s="16">
        <f>E236</f>
        <v>271956</v>
      </c>
      <c r="E238" s="16">
        <f>C238*D238/100</f>
        <v>82130.712</v>
      </c>
    </row>
    <row r="239" spans="1:5" ht="10.9" customHeight="1">
      <c r="A239" s="11" t="s">
        <v>95</v>
      </c>
      <c r="B239" s="12" t="s">
        <v>78</v>
      </c>
      <c r="C239" s="16" t="s">
        <v>19</v>
      </c>
      <c r="D239" s="16" t="s">
        <v>19</v>
      </c>
      <c r="E239" s="16">
        <f>E235*0.1</f>
        <v>48993.600000000006</v>
      </c>
    </row>
    <row r="240" spans="1:5" ht="10.9" customHeight="1">
      <c r="A240" s="11" t="s">
        <v>96</v>
      </c>
      <c r="B240" s="12" t="s">
        <v>21</v>
      </c>
      <c r="C240" s="16" t="s">
        <v>19</v>
      </c>
      <c r="D240" s="16" t="s">
        <v>19</v>
      </c>
      <c r="E240" s="16">
        <f>E236*0.1</f>
        <v>27195.600000000002</v>
      </c>
    </row>
    <row r="241" spans="1:5" ht="12.95" customHeight="1">
      <c r="A241" s="10" t="s">
        <v>22</v>
      </c>
      <c r="B241" s="9" t="s">
        <v>89</v>
      </c>
      <c r="C241" s="16"/>
      <c r="D241" s="16"/>
      <c r="E241" s="17">
        <f>E242+E243+E244+E245</f>
        <v>724337.16</v>
      </c>
    </row>
    <row r="242" spans="1:5" ht="10.9" customHeight="1">
      <c r="A242" s="19" t="s">
        <v>23</v>
      </c>
      <c r="B242" s="12" t="s">
        <v>79</v>
      </c>
      <c r="C242" s="16">
        <v>2.0499999999999998</v>
      </c>
      <c r="D242" s="16">
        <v>17300</v>
      </c>
      <c r="E242" s="16">
        <f>C242*D242*12</f>
        <v>425580</v>
      </c>
    </row>
    <row r="243" spans="1:5" ht="10.9" customHeight="1">
      <c r="A243" s="11" t="s">
        <v>26</v>
      </c>
      <c r="B243" s="12" t="s">
        <v>80</v>
      </c>
      <c r="C243" s="16">
        <v>30.2</v>
      </c>
      <c r="D243" s="16">
        <f>E242</f>
        <v>425580</v>
      </c>
      <c r="E243" s="16">
        <f>C243*D243/100</f>
        <v>128525.16</v>
      </c>
    </row>
    <row r="244" spans="1:5" ht="10.9" customHeight="1">
      <c r="A244" s="11" t="s">
        <v>81</v>
      </c>
      <c r="B244" s="12" t="s">
        <v>24</v>
      </c>
      <c r="C244" s="16" t="s">
        <v>19</v>
      </c>
      <c r="D244" s="16" t="s">
        <v>19</v>
      </c>
      <c r="E244" s="16">
        <f>E242*0.3</f>
        <v>127674</v>
      </c>
    </row>
    <row r="245" spans="1:5" ht="10.9" customHeight="1">
      <c r="A245" s="11" t="s">
        <v>82</v>
      </c>
      <c r="B245" s="12" t="s">
        <v>25</v>
      </c>
      <c r="C245" s="16" t="s">
        <v>19</v>
      </c>
      <c r="D245" s="16" t="s">
        <v>19</v>
      </c>
      <c r="E245" s="16">
        <f>E242*0.1</f>
        <v>42558</v>
      </c>
    </row>
    <row r="246" spans="1:5" ht="15" customHeight="1">
      <c r="A246" s="8">
        <v>2</v>
      </c>
      <c r="B246" s="9" t="s">
        <v>27</v>
      </c>
      <c r="C246" s="16"/>
      <c r="D246" s="16"/>
      <c r="E246" s="17">
        <f>SUM(E247:E252)</f>
        <v>716809.04000000015</v>
      </c>
    </row>
    <row r="247" spans="1:5" ht="10.9" customHeight="1">
      <c r="A247" s="11" t="s">
        <v>28</v>
      </c>
      <c r="B247" s="12" t="s">
        <v>29</v>
      </c>
      <c r="C247" s="16">
        <v>830.22</v>
      </c>
      <c r="D247" s="16">
        <f>E247/C247</f>
        <v>227.75913613259135</v>
      </c>
      <c r="E247" s="16">
        <v>189090.19</v>
      </c>
    </row>
    <row r="248" spans="1:5" ht="10.9" customHeight="1">
      <c r="A248" s="11" t="s">
        <v>30</v>
      </c>
      <c r="B248" s="12" t="s">
        <v>31</v>
      </c>
      <c r="C248" s="16">
        <v>263.38</v>
      </c>
      <c r="D248" s="16">
        <f>E248/C248</f>
        <v>499.65828840458653</v>
      </c>
      <c r="E248" s="16">
        <v>131600</v>
      </c>
    </row>
    <row r="249" spans="1:5" ht="10.9" customHeight="1">
      <c r="A249" s="11" t="s">
        <v>32</v>
      </c>
      <c r="B249" s="12" t="s">
        <v>33</v>
      </c>
      <c r="C249" s="16">
        <f>E249/D249</f>
        <v>108239.99999999999</v>
      </c>
      <c r="D249" s="16">
        <v>2.89</v>
      </c>
      <c r="E249" s="16">
        <v>312813.59999999998</v>
      </c>
    </row>
    <row r="250" spans="1:5" ht="10.9" customHeight="1">
      <c r="A250" s="11" t="s">
        <v>34</v>
      </c>
      <c r="B250" s="12" t="s">
        <v>35</v>
      </c>
      <c r="C250" s="16">
        <f>E250/D250</f>
        <v>754.07927499084587</v>
      </c>
      <c r="D250" s="16">
        <v>54.62</v>
      </c>
      <c r="E250" s="16">
        <v>41187.81</v>
      </c>
    </row>
    <row r="251" spans="1:5" ht="10.9" customHeight="1">
      <c r="A251" s="11" t="s">
        <v>36</v>
      </c>
      <c r="B251" s="12" t="s">
        <v>38</v>
      </c>
      <c r="C251" s="16">
        <v>1285</v>
      </c>
      <c r="D251" s="16">
        <f>E251/C251</f>
        <v>6.9265992217898837</v>
      </c>
      <c r="E251" s="16">
        <v>8900.68</v>
      </c>
    </row>
    <row r="252" spans="1:5" ht="10.9" customHeight="1">
      <c r="A252" s="11" t="s">
        <v>37</v>
      </c>
      <c r="B252" s="12" t="s">
        <v>39</v>
      </c>
      <c r="C252" s="16">
        <v>178.84</v>
      </c>
      <c r="D252" s="16">
        <f>E252/C252</f>
        <v>185.73451129501231</v>
      </c>
      <c r="E252" s="16">
        <v>33216.76</v>
      </c>
    </row>
    <row r="253" spans="1:5" ht="15" customHeight="1">
      <c r="A253" s="8">
        <v>3</v>
      </c>
      <c r="B253" s="9" t="s">
        <v>41</v>
      </c>
      <c r="C253" s="16"/>
      <c r="D253" s="16"/>
      <c r="E253" s="17">
        <f>E254+E255+E256+E257+E258+E259+E260+E261+E262+E263</f>
        <v>1555005.22</v>
      </c>
    </row>
    <row r="254" spans="1:5" ht="10.5" customHeight="1">
      <c r="A254" s="11" t="s">
        <v>42</v>
      </c>
      <c r="B254" s="12" t="s">
        <v>43</v>
      </c>
      <c r="C254" s="16">
        <v>8</v>
      </c>
      <c r="D254" s="16">
        <f t="shared" ref="D254:D259" si="3">E254/C254</f>
        <v>77937.631250000006</v>
      </c>
      <c r="E254" s="16">
        <v>623501.05000000005</v>
      </c>
    </row>
    <row r="255" spans="1:5" ht="10.5" customHeight="1">
      <c r="A255" s="11" t="s">
        <v>44</v>
      </c>
      <c r="B255" s="12" t="s">
        <v>45</v>
      </c>
      <c r="C255" s="16">
        <v>255</v>
      </c>
      <c r="D255" s="16">
        <f t="shared" si="3"/>
        <v>208.96149019607844</v>
      </c>
      <c r="E255" s="16">
        <v>53285.18</v>
      </c>
    </row>
    <row r="256" spans="1:5" ht="10.9" customHeight="1">
      <c r="A256" s="11" t="s">
        <v>46</v>
      </c>
      <c r="B256" s="12" t="s">
        <v>47</v>
      </c>
      <c r="C256" s="16">
        <v>4</v>
      </c>
      <c r="D256" s="16">
        <f t="shared" si="3"/>
        <v>117901.4</v>
      </c>
      <c r="E256" s="16">
        <v>471605.6</v>
      </c>
    </row>
    <row r="257" spans="1:7" ht="10.9" customHeight="1">
      <c r="A257" s="11" t="s">
        <v>48</v>
      </c>
      <c r="B257" s="12" t="s">
        <v>49</v>
      </c>
      <c r="C257" s="16">
        <v>14058</v>
      </c>
      <c r="D257" s="16">
        <f t="shared" si="3"/>
        <v>6.0663799971546446</v>
      </c>
      <c r="E257" s="16">
        <v>85281.17</v>
      </c>
    </row>
    <row r="258" spans="1:7" ht="10.9" customHeight="1">
      <c r="A258" s="11" t="s">
        <v>50</v>
      </c>
      <c r="B258" s="12" t="s">
        <v>51</v>
      </c>
      <c r="C258" s="16">
        <v>612</v>
      </c>
      <c r="D258" s="16">
        <f t="shared" si="3"/>
        <v>96.448088235294122</v>
      </c>
      <c r="E258" s="16">
        <v>59026.23</v>
      </c>
    </row>
    <row r="259" spans="1:7" ht="10.9" customHeight="1">
      <c r="A259" s="11" t="s">
        <v>52</v>
      </c>
      <c r="B259" s="12" t="s">
        <v>53</v>
      </c>
      <c r="C259" s="16">
        <v>77</v>
      </c>
      <c r="D259" s="16">
        <f t="shared" si="3"/>
        <v>273.22935064935064</v>
      </c>
      <c r="E259" s="16">
        <v>21038.66</v>
      </c>
    </row>
    <row r="260" spans="1:7" ht="10.9" customHeight="1">
      <c r="A260" s="11" t="s">
        <v>54</v>
      </c>
      <c r="B260" s="12" t="s">
        <v>55</v>
      </c>
      <c r="C260" s="16"/>
      <c r="D260" s="16"/>
      <c r="E260" s="16">
        <v>0</v>
      </c>
    </row>
    <row r="261" spans="1:7" ht="10.9" customHeight="1">
      <c r="A261" s="11" t="s">
        <v>56</v>
      </c>
      <c r="B261" s="12" t="s">
        <v>57</v>
      </c>
      <c r="C261" s="16">
        <v>0</v>
      </c>
      <c r="D261" s="16">
        <v>0</v>
      </c>
      <c r="E261" s="16">
        <v>0</v>
      </c>
    </row>
    <row r="262" spans="1:7" ht="10.9" customHeight="1">
      <c r="A262" s="11" t="s">
        <v>58</v>
      </c>
      <c r="B262" s="12" t="s">
        <v>59</v>
      </c>
      <c r="C262" s="16">
        <v>0</v>
      </c>
      <c r="D262" s="16">
        <v>0</v>
      </c>
      <c r="E262" s="16">
        <v>0</v>
      </c>
    </row>
    <row r="263" spans="1:7" ht="10.9" customHeight="1">
      <c r="A263" s="11" t="s">
        <v>83</v>
      </c>
      <c r="B263" s="12" t="s">
        <v>40</v>
      </c>
      <c r="C263" s="16" t="s">
        <v>19</v>
      </c>
      <c r="D263" s="16" t="s">
        <v>19</v>
      </c>
      <c r="E263" s="16">
        <v>241267.33</v>
      </c>
    </row>
    <row r="264" spans="1:7" ht="12.95" customHeight="1">
      <c r="A264" s="8">
        <v>4</v>
      </c>
      <c r="B264" s="9" t="s">
        <v>60</v>
      </c>
      <c r="C264" s="16"/>
      <c r="D264" s="16"/>
      <c r="E264" s="17">
        <f>F265/1.08*0.08</f>
        <v>0</v>
      </c>
    </row>
    <row r="265" spans="1:7" ht="15" customHeight="1">
      <c r="A265" s="13"/>
      <c r="B265" s="14" t="s">
        <v>61</v>
      </c>
      <c r="C265" s="20"/>
      <c r="D265" s="20"/>
      <c r="E265" s="21">
        <f>E233+E246+E253+E264</f>
        <v>4064324.0039999997</v>
      </c>
      <c r="G265" s="30"/>
    </row>
    <row r="266" spans="1:7" ht="12" customHeight="1">
      <c r="A266" s="13"/>
      <c r="B266" s="14" t="s">
        <v>90</v>
      </c>
      <c r="C266" s="22"/>
      <c r="D266" s="23"/>
      <c r="E266" s="24">
        <v>25.51</v>
      </c>
      <c r="G266" s="30"/>
    </row>
    <row r="267" spans="1:7" ht="13.5" customHeight="1">
      <c r="A267" s="13"/>
      <c r="B267" s="14" t="s">
        <v>91</v>
      </c>
      <c r="C267" s="22"/>
      <c r="D267" s="23"/>
      <c r="E267" s="24">
        <v>26.53</v>
      </c>
    </row>
    <row r="268" spans="1:7" ht="10.9" customHeight="1">
      <c r="A268" s="25"/>
      <c r="B268" s="26"/>
      <c r="C268" s="27"/>
      <c r="D268" s="28"/>
      <c r="E268" s="29"/>
    </row>
    <row r="269" spans="1:7" ht="10.9" customHeight="1">
      <c r="A269" s="25"/>
      <c r="B269" s="26"/>
      <c r="C269" s="27"/>
      <c r="D269" s="28"/>
      <c r="E269" s="29"/>
    </row>
    <row r="270" spans="1:7" ht="10.9" customHeight="1">
      <c r="A270" s="25"/>
      <c r="B270" s="26"/>
      <c r="C270" s="27"/>
      <c r="D270" s="28"/>
      <c r="E270" s="29"/>
    </row>
    <row r="271" spans="1:7" ht="10.9" customHeight="1">
      <c r="A271" s="1"/>
      <c r="B271" s="1"/>
      <c r="C271" s="18"/>
      <c r="D271" s="18"/>
      <c r="E271" s="18"/>
    </row>
    <row r="272" spans="1:7" ht="12.75" customHeight="1">
      <c r="A272" s="1"/>
      <c r="B272" s="15" t="s">
        <v>97</v>
      </c>
      <c r="C272" s="18"/>
      <c r="D272" s="18"/>
      <c r="E272" s="18"/>
    </row>
    <row r="273" spans="1:5" ht="12.75" customHeight="1">
      <c r="A273" s="1"/>
      <c r="B273" s="15"/>
      <c r="C273" s="18"/>
      <c r="D273" s="18"/>
      <c r="E273" s="18"/>
    </row>
    <row r="274" spans="1:5" ht="12.75" customHeight="1">
      <c r="A274" s="1"/>
      <c r="B274" s="15" t="s">
        <v>62</v>
      </c>
      <c r="C274" s="18"/>
      <c r="D274" s="18"/>
      <c r="E274" s="18"/>
    </row>
    <row r="275" spans="1:5" ht="12.75" customHeight="1">
      <c r="A275" s="1"/>
      <c r="B275" s="15"/>
      <c r="C275" s="1"/>
      <c r="D275" s="1"/>
      <c r="E275" s="1"/>
    </row>
    <row r="276" spans="1:5" ht="12.75" customHeight="1">
      <c r="B276" s="15" t="s">
        <v>104</v>
      </c>
    </row>
    <row r="277" spans="1:5" ht="12.75" customHeight="1">
      <c r="B277" s="15"/>
    </row>
    <row r="278" spans="1:5" ht="12.75" customHeight="1">
      <c r="B278" s="15" t="s">
        <v>98</v>
      </c>
    </row>
    <row r="279" spans="1:5" ht="12.75" customHeight="1"/>
  </sheetData>
  <mergeCells count="20">
    <mergeCell ref="B1:E1"/>
    <mergeCell ref="A5:E5"/>
    <mergeCell ref="A6:E6"/>
    <mergeCell ref="A7:E7"/>
    <mergeCell ref="B141:E141"/>
    <mergeCell ref="C80:E80"/>
    <mergeCell ref="C9:E9"/>
    <mergeCell ref="B72:E72"/>
    <mergeCell ref="A76:E76"/>
    <mergeCell ref="A78:E78"/>
    <mergeCell ref="A77:E77"/>
    <mergeCell ref="A145:E145"/>
    <mergeCell ref="C149:E149"/>
    <mergeCell ref="A146:E146"/>
    <mergeCell ref="A147:E147"/>
    <mergeCell ref="C219:E219"/>
    <mergeCell ref="A216:E216"/>
    <mergeCell ref="A215:E215"/>
    <mergeCell ref="A217:E217"/>
    <mergeCell ref="B211:E211"/>
  </mergeCells>
  <phoneticPr fontId="0" type="noConversion"/>
  <pageMargins left="0.75" right="0.75" top="1" bottom="1" header="0.5" footer="0.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Лазарева</cp:lastModifiedBy>
  <cp:lastPrinted>2016-03-11T08:11:45Z</cp:lastPrinted>
  <dcterms:created xsi:type="dcterms:W3CDTF">2014-03-04T12:19:32Z</dcterms:created>
  <dcterms:modified xsi:type="dcterms:W3CDTF">2018-10-04T09:22:55Z</dcterms:modified>
</cp:coreProperties>
</file>